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1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<sst xmlns="http://schemas.openxmlformats.org/spreadsheetml/2006/main" count="618" uniqueCount="526">
  <si>
    <t>Zaokrąglenie</t>
  </si>
  <si>
    <t>niekompl.</t>
  </si>
  <si>
    <t>wadliwe</t>
  </si>
  <si>
    <t>Zespół oceniający projekty rekomenduje poniższy podział dotacji na wsparcie realizacji projektów dotyczących organizacji i funkcjonowania w ramach pomocy społecznej sieci oparcia społecznego dla osób z zaburzeniami psychicznymi - 2010 r.</t>
  </si>
  <si>
    <t>Lp.</t>
  </si>
  <si>
    <t>Inicjały członka komisji oceniającej wniosek</t>
  </si>
  <si>
    <t>Nr 
województwa</t>
  </si>
  <si>
    <t>Nr oferty w województwie</t>
  </si>
  <si>
    <t>Nazwa projektu</t>
  </si>
  <si>
    <t>Nazwa podmiotu wnoszącego</t>
  </si>
  <si>
    <t>Kod pocztowy</t>
  </si>
  <si>
    <t>Miejscowość</t>
  </si>
  <si>
    <t>Ulica, 
numer domu, 
nr lokalu</t>
  </si>
  <si>
    <t>Osoba reprezentująca podmiot</t>
  </si>
  <si>
    <t>Gmina</t>
  </si>
  <si>
    <t>Powiat</t>
  </si>
  <si>
    <t>Województwo samorz.</t>
  </si>
  <si>
    <t>Fundacja</t>
  </si>
  <si>
    <t>Stowarzyszenie</t>
  </si>
  <si>
    <t>Org. kościelne.; inne</t>
  </si>
  <si>
    <t>Opinia samoż. teryt.</t>
  </si>
  <si>
    <t>Pozyt.opinia wojewody</t>
  </si>
  <si>
    <t>Czy lokalna strategia</t>
  </si>
  <si>
    <t>Upoważnienie</t>
  </si>
  <si>
    <t>Zatrudnienie etatowe</t>
  </si>
  <si>
    <t>Wydatki inwestycyjne</t>
  </si>
  <si>
    <t>wynagrodzenie &gt; 50% dotacji</t>
  </si>
  <si>
    <t>wypoczynek</t>
  </si>
  <si>
    <t>dożywianie</t>
  </si>
  <si>
    <t>rehabilitacja niepełnosprawnych</t>
  </si>
  <si>
    <t>szkolenie kadry pomocy społecznej</t>
  </si>
  <si>
    <t>ODRZUCONO?</t>
  </si>
  <si>
    <t>Ocena</t>
  </si>
  <si>
    <t>Potrzebują kwoty</t>
  </si>
  <si>
    <t>Mają kwotę</t>
  </si>
  <si>
    <t>Współczynnik udziału własnego 
w ogólnym koszcie projektu</t>
  </si>
  <si>
    <t>Kwota rekomendowana przez Wydział</t>
  </si>
  <si>
    <t>UWAGI</t>
  </si>
  <si>
    <t>Kwota przyznana</t>
  </si>
  <si>
    <t>§ 2020 
gmina (porozumienia)</t>
  </si>
  <si>
    <t>§ 2120 
powiat (porozumienia)</t>
  </si>
  <si>
    <t>§ 2220 
województwo samorz. 
(porozumienia)</t>
  </si>
  <si>
    <t>§ 2810 
fundacja (umowa)</t>
  </si>
  <si>
    <t>§ 2820 
stowarzyszenie (umowa)</t>
  </si>
  <si>
    <t>§ 2830 
organizacje kościel.,
inne (umowa)</t>
  </si>
  <si>
    <t>Kwota dotacji</t>
  </si>
  <si>
    <t>Kwota dotacji (słownie) w złotych</t>
  </si>
  <si>
    <t>Nazwa banku i numer rachunku</t>
  </si>
  <si>
    <t>JG</t>
  </si>
  <si>
    <t>Znamy swoje możliwości i nadal je rozwijamy</t>
  </si>
  <si>
    <t>Powiat Suwalski</t>
  </si>
  <si>
    <t>16-400</t>
  </si>
  <si>
    <t>Suwałki</t>
  </si>
  <si>
    <t>ul. Świerkowa 60</t>
  </si>
  <si>
    <t>Szczepan Ołdakowski - Starosta</t>
  </si>
  <si>
    <t>sto tysięcy</t>
  </si>
  <si>
    <t>AB</t>
  </si>
  <si>
    <t>Warszawski Dom pod Fontanną</t>
  </si>
  <si>
    <t>Zespół Regionalny Koalicji na rzecz Zdrowia Psychicznego w Warszawie</t>
  </si>
  <si>
    <t>00-153</t>
  </si>
  <si>
    <t>Warszawa</t>
  </si>
  <si>
    <t>Nowolipki 6A</t>
  </si>
  <si>
    <t>Aneta Rostek, Piotr Cymerman</t>
  </si>
  <si>
    <t xml:space="preserve">Projekt bardzo ciekawy, ogromny wkład środków własnych </t>
  </si>
  <si>
    <t>AP</t>
  </si>
  <si>
    <t>Od treningu do samodzielnego zamieszkania</t>
  </si>
  <si>
    <t>Polskie Stowarzyszenie na Rzecz Osób z Upośledzeniem Umysłowym Koło w Jarosławcu</t>
  </si>
  <si>
    <t>37-500</t>
  </si>
  <si>
    <t>Jarosław</t>
  </si>
  <si>
    <t>Wilsona 6a</t>
  </si>
  <si>
    <t>Mariusz Mituś- Przewodniczący Zarządu Koła, Jan Wilk - Wiceprzewodniczący Zarządu Koła</t>
  </si>
  <si>
    <t/>
  </si>
  <si>
    <t>DW</t>
  </si>
  <si>
    <t>Reintegracja-wielopłaszczyznowy program aktywizacji osób niepełnosprawnycj intelektualnie</t>
  </si>
  <si>
    <t>Powiat Wałbrzyski</t>
  </si>
  <si>
    <t>58-300</t>
  </si>
  <si>
    <t>Wałbrzych</t>
  </si>
  <si>
    <t>Wyzwolenia 20</t>
  </si>
  <si>
    <t>marta wożniak</t>
  </si>
  <si>
    <t>Aktywizacja Zawodowa osób z niepełnosprawnością intelektualną-pierwsze kroki w usługach gastronomiczno-hotelarskich</t>
  </si>
  <si>
    <t>Fundacja Zielone Wzgórze w Wałbrzychu</t>
  </si>
  <si>
    <t>Wysockiego 27</t>
  </si>
  <si>
    <t>Renata Chruszcz</t>
  </si>
  <si>
    <t>Steruj swoim życiem</t>
  </si>
  <si>
    <t>Powiat Łobeski</t>
  </si>
  <si>
    <t>73-150</t>
  </si>
  <si>
    <t>Łobez</t>
  </si>
  <si>
    <t>Konopnickiej 41</t>
  </si>
  <si>
    <t>Antoni Gutkowski, Jan Zdanowicz, Helena Szulc</t>
  </si>
  <si>
    <t>Projekt opiera się na organizowaniu warsztatów i edukacji. Bardzo szeroki i kompleksowy. Fajnie pomyślany, nieco inny od podobnych, sztampowych.</t>
  </si>
  <si>
    <t>ZG</t>
  </si>
  <si>
    <t>"Chcę, wiem, umiem - aktywizacja osób z zaburzeniami psychicznymi"</t>
  </si>
  <si>
    <t>Polski Komitet Pomocy Społecznej Zarząd Okręgowy w Łomży</t>
  </si>
  <si>
    <t>18-400</t>
  </si>
  <si>
    <t>Łomża</t>
  </si>
  <si>
    <t>ul. Gen. Władysława Sikorskiego 222</t>
  </si>
  <si>
    <t>Marian Knopkiewicz - Sekretarz PKPS ZO w Łomży</t>
  </si>
  <si>
    <t>siedemdziesiąt pięć tysięcy</t>
  </si>
  <si>
    <t xml:space="preserve">"ZACZNIJMY OD POCZĄTKU". Program edukacyjny w zakresie szeroko rozumianej budowy oparcia społecznego (społeczności lokalnej) dla osób z zaburzeniami psychicznymi. </t>
  </si>
  <si>
    <t>Gmina Mielno</t>
  </si>
  <si>
    <t>76-032</t>
  </si>
  <si>
    <t>Mielno</t>
  </si>
  <si>
    <t>ul. Bolesława Chrobrego 10</t>
  </si>
  <si>
    <t>Zbigniew Choiński - Wójt Gminy Mielno</t>
  </si>
  <si>
    <t>siedemdziesiąt dwa tysiące</t>
  </si>
  <si>
    <t>Poszerzenie kompetencji społecznych i aktywizacja osób chorych psychicznie. Budowa sieci wsparcia społecznego.</t>
  </si>
  <si>
    <t>Powiat Bielski</t>
  </si>
  <si>
    <t>43-300</t>
  </si>
  <si>
    <t>Bielsko Biała</t>
  </si>
  <si>
    <t>ul. Piastowska 40</t>
  </si>
  <si>
    <t>Andrzej Płonka Starosta Bielski</t>
  </si>
  <si>
    <t>FOSA na Dolnym Moście</t>
  </si>
  <si>
    <t>Fundacja Oparcia Społecznego Aleksandry FOSA w Gdańsku</t>
  </si>
  <si>
    <t>80-234</t>
  </si>
  <si>
    <t>Gdańsk</t>
  </si>
  <si>
    <t>ul.Własna Strzecha 19/1</t>
  </si>
  <si>
    <t>Alina Kaszkiel-Suska Prezes Zarządu Fundacji</t>
  </si>
  <si>
    <t>Chcemy być sobą</t>
  </si>
  <si>
    <t>Powiat Ostrowski</t>
  </si>
  <si>
    <t>63-400</t>
  </si>
  <si>
    <t xml:space="preserve"> Ostrów Wielkopolski</t>
  </si>
  <si>
    <t>Al.. Powstańców Wielkopolskich 17</t>
  </si>
  <si>
    <t>Włodzimierz Jędrzejak, Krzysztof Rasiak</t>
  </si>
  <si>
    <t>Projekt bardzo obszerny, duży wkład własny, bogata oferta!!!</t>
  </si>
  <si>
    <t>Specjalistyczne wsparcie osób z zaburzeniami psychicznymi oraz członków ich rodzin w środowisku lokalnym</t>
  </si>
  <si>
    <t>Polskie Stowarzyszenie na Rzecz Osób z Upośledzeniem Umysłowym Koło w Nidzicy</t>
  </si>
  <si>
    <t>13-100</t>
  </si>
  <si>
    <t>Nidzica</t>
  </si>
  <si>
    <t>ul. Krzywa 9</t>
  </si>
  <si>
    <t>Ewa Katarzyna Gałka - przewodnicząca Zarządu Koła</t>
  </si>
  <si>
    <t>sześćdziesiąt dwa tysiące</t>
  </si>
  <si>
    <t>Organizacja i funkcjonowanie sieci oparcia społecznego dla osób z zaburzeniami psychicznymi- Tacy sami a ściana między nami</t>
  </si>
  <si>
    <t>Stowarzyszenie Osób z Wadą Słuchu "Cisza" w Gdyni</t>
  </si>
  <si>
    <t>81-222</t>
  </si>
  <si>
    <t>Gdynia</t>
  </si>
  <si>
    <t>Morska 89</t>
  </si>
  <si>
    <t>Ewa Kopytyńska Prezes, Stanisław Łyskowski - V-ce Prezes</t>
  </si>
  <si>
    <t>"Klub Integracji V"</t>
  </si>
  <si>
    <t>Stowarzyszenie "Bratnich Serc" dla Ludzi Chorych w Oświęcimiu</t>
  </si>
  <si>
    <t>32-602</t>
  </si>
  <si>
    <t>Oświęcim</t>
  </si>
  <si>
    <t>ul. Słowackiego 1a</t>
  </si>
  <si>
    <t>Sabina Szypuła - Prezes StBS</t>
  </si>
  <si>
    <t>Ogólnopolska sieć wsparcia dla rodziców małych dzieci z zespołem Downa</t>
  </si>
  <si>
    <t>Stowarzyszenie Rodzin i Opiekunów Osób z zespołem Downa "Bardziej Kochani" w Warszawie</t>
  </si>
  <si>
    <t>01-922</t>
  </si>
  <si>
    <t>Conrada 13</t>
  </si>
  <si>
    <t>Ewa Suchcicka</t>
  </si>
  <si>
    <t>SUPER !!!!!!!!!!!!!!!!!!!</t>
  </si>
  <si>
    <t>Lokalne Centrum Świadomości, Działalności, Samorealizacji</t>
  </si>
  <si>
    <t>Środowiskowy Dom Samopomocy w Bielawie</t>
  </si>
  <si>
    <t>58-260</t>
  </si>
  <si>
    <t>Bielawa</t>
  </si>
  <si>
    <t>ul. 3 Maja 20</t>
  </si>
  <si>
    <t>Grażyna Smolińska - dyrektor śds</t>
  </si>
  <si>
    <t>pięćdziesiąt tysięcy złotych</t>
  </si>
  <si>
    <t>PKO Bank Polski Nr rachunku: 90102028210000150200245415</t>
  </si>
  <si>
    <t>Pomoc młodzieży z zaburzeniami psychicznymi po kryzysach psychicznych w wieku 15-25 lat</t>
  </si>
  <si>
    <t>Towarzystwo Pomocy Młodzieży w Warszawie</t>
  </si>
  <si>
    <t>00-159</t>
  </si>
  <si>
    <t>Gen Wł. Andersa 29</t>
  </si>
  <si>
    <t>Ewa Starzyk, Anna Przeradzka</t>
  </si>
  <si>
    <t>Projekt ciekawy skierowany do młodzieży</t>
  </si>
  <si>
    <t>IM</t>
  </si>
  <si>
    <t>"Razem - bez barier"</t>
  </si>
  <si>
    <t>Miejski Ośrodek Pomocy Społecznej w Kołobrzegu</t>
  </si>
  <si>
    <t>78-100</t>
  </si>
  <si>
    <t>Kołobrzeg</t>
  </si>
  <si>
    <t>ul. Okopowa 15</t>
  </si>
  <si>
    <t>Katarzyna Kędziora - Kierownik Centrum Aktywności Społecznej-Gospodarczej w MOPS w Kołobrzegu</t>
  </si>
  <si>
    <t>Większe horyzonty - bogatsza przyszłość</t>
  </si>
  <si>
    <t>Polskie Stowarzyszenie Na Rzecz Osób z Upośledzeniem Umysłowym Koło w Gorzowie</t>
  </si>
  <si>
    <t>66-400</t>
  </si>
  <si>
    <t>Gorzów</t>
  </si>
  <si>
    <t>ul. Walczaka 25</t>
  </si>
  <si>
    <t>Beata Piwowarskia - przewodnicząca zarządu koła</t>
  </si>
  <si>
    <t>Akademia sukcesu - aktywizacja i integracja środowiska osób z problemem choroby psychicznej</t>
  </si>
  <si>
    <t>Powiat Krotoszyński</t>
  </si>
  <si>
    <t>63-700</t>
  </si>
  <si>
    <t>Krotoszyn</t>
  </si>
  <si>
    <t>ul. Młyńska 2d/1</t>
  </si>
  <si>
    <t>Leszek Kulka - Starosta</t>
  </si>
  <si>
    <t>KK</t>
  </si>
  <si>
    <t>Dołącz do nas</t>
  </si>
  <si>
    <t>Gmina Zelów</t>
  </si>
  <si>
    <t>97-425</t>
  </si>
  <si>
    <t>Zelów</t>
  </si>
  <si>
    <t>Żeromskiego 23</t>
  </si>
  <si>
    <t>Kazimierz Hudzik -zastępca burmistrza Zelowa</t>
  </si>
  <si>
    <t>Stworzenie systemu wsparcia dla osób z zaburzeniami psychicznymi działające na terenie miasta Szczecina</t>
  </si>
  <si>
    <t>Gmina Miasto Szczecin</t>
  </si>
  <si>
    <t>70-456</t>
  </si>
  <si>
    <t>Szczecin</t>
  </si>
  <si>
    <t>Pl. Armii Krajowej 1</t>
  </si>
  <si>
    <t>Elżbieta Masojć -Zastępca Prezydenta Miasta Szczecin</t>
  </si>
  <si>
    <t>pomniejszona wydatki inwestycyjne</t>
  </si>
  <si>
    <t>Żyć bez granic-warsztaty i poradnictwo specjalistyczne dla osób z zab. psych. i ich rodzin zagrożonych wykluczeniem społ.</t>
  </si>
  <si>
    <t>Miejsko-Gminny Ośrodek Pomocy Społecznej w Sianowie</t>
  </si>
  <si>
    <t>76-004</t>
  </si>
  <si>
    <t>Sianów</t>
  </si>
  <si>
    <t>Słowackiego 3a</t>
  </si>
  <si>
    <t>Halina Iwanisik</t>
  </si>
  <si>
    <t>EW. DODAĆ</t>
  </si>
  <si>
    <t>Aktywność drogą do samodzielności</t>
  </si>
  <si>
    <t>Powiat Pilski</t>
  </si>
  <si>
    <t>64-920</t>
  </si>
  <si>
    <t>Piła</t>
  </si>
  <si>
    <t>Al.. Niepodległości 33/35</t>
  </si>
  <si>
    <t>Sabina Michniewicz</t>
  </si>
  <si>
    <t>czterdzieści tysięcy złotych</t>
  </si>
  <si>
    <t>Bank Pekao S.A. Nr rachunku 43124012421111001006842058</t>
  </si>
  <si>
    <t>W labiryncie lęków, obaw i niepewności</t>
  </si>
  <si>
    <t>Ośrodek Pomocy Społecznej w Swarzędzu</t>
  </si>
  <si>
    <t>62-020</t>
  </si>
  <si>
    <t>Swarzędz</t>
  </si>
  <si>
    <t>Poznańska 25</t>
  </si>
  <si>
    <t>Anna Renda Dyrektor OPS, Mieczysława Traugutt główna księgowa</t>
  </si>
  <si>
    <t>Media-Kultura-My</t>
  </si>
  <si>
    <t>Miejski Ośrodek Pomocy Społecznej w Tczewie</t>
  </si>
  <si>
    <t>83-110</t>
  </si>
  <si>
    <t>Tczew</t>
  </si>
  <si>
    <t>ul. Armii Krajowej 39</t>
  </si>
  <si>
    <t>Julita Jakubowska -Dyrektor MOPS</t>
  </si>
  <si>
    <t>"Na wyciągnięcie ręki" integracja społeczna i środowiskowa osób z zaburzeniami psychicznymi oraz niepełnosprawnością intelektualną</t>
  </si>
  <si>
    <t>Miejski Ośrodek Pomocy Społecznej w Przeworsku</t>
  </si>
  <si>
    <t>37-200</t>
  </si>
  <si>
    <t>Przeworsk</t>
  </si>
  <si>
    <t xml:space="preserve">ul. Krakowska 30 </t>
  </si>
  <si>
    <t>mgr Anna Darecka - Dyrektor MOPS</t>
  </si>
  <si>
    <t>Sztuka wspólnego życia</t>
  </si>
  <si>
    <t>Dolnośląskie Stowarzyszenie Aktywnej Rehabilitacji "Art." we Wrocławiu</t>
  </si>
  <si>
    <t>53-503</t>
  </si>
  <si>
    <t>Wrocław</t>
  </si>
  <si>
    <t>ul. Grabiszyńska 89</t>
  </si>
  <si>
    <t>Anna Jędryczka-Hamera - przewodnicząca Dol.Sar. Art.</t>
  </si>
  <si>
    <t>Uwierzyć w Siebie</t>
  </si>
  <si>
    <t>Caritas Diecezji Rzeszowskiej</t>
  </si>
  <si>
    <t>35-006</t>
  </si>
  <si>
    <t>Rzeszów</t>
  </si>
  <si>
    <t>ul. Jana Styki 21</t>
  </si>
  <si>
    <t>ks. Stanisław Słowik - dyrektor</t>
  </si>
  <si>
    <t>Utworzenie Centrum wsparcia dla Osób z Zaburzeniami Psychicznymi i ich rodzin we Wschowie</t>
  </si>
  <si>
    <t>Gmina Wschowa</t>
  </si>
  <si>
    <t>67-400</t>
  </si>
  <si>
    <t>Wschowa</t>
  </si>
  <si>
    <t>Rynek 1</t>
  </si>
  <si>
    <t>Krzysztof Grabka burmistrz Miasta i gminy Wschowa</t>
  </si>
  <si>
    <t>Światełko do nieba</t>
  </si>
  <si>
    <t xml:space="preserve">Miejsko-Gminny Ośrodek Pomocy Społecznej w Bobolicach </t>
  </si>
  <si>
    <t>76-020</t>
  </si>
  <si>
    <t>Bobolice</t>
  </si>
  <si>
    <t>Jedności Narodowej 13</t>
  </si>
  <si>
    <t>Jolanta Stępień - kierownik, Alicja Sobczak główny Księgowy</t>
  </si>
  <si>
    <t>niepełnosprawni liderami w kultywowaniu historii i tradycji naszej małej ojczyzny</t>
  </si>
  <si>
    <t>Gmina Kamień</t>
  </si>
  <si>
    <t>36-053</t>
  </si>
  <si>
    <t>Kamień</t>
  </si>
  <si>
    <t>Ryszard Bugiel</t>
  </si>
  <si>
    <t>ok. EW. DODAĆ</t>
  </si>
  <si>
    <t>Sieć wsparcia osób z zaburzeniami psychicznymi i ich rodzin</t>
  </si>
  <si>
    <t>Miasto Żary</t>
  </si>
  <si>
    <t>68-200</t>
  </si>
  <si>
    <t>Żary</t>
  </si>
  <si>
    <t>Rynek 1-5</t>
  </si>
  <si>
    <t>Roman Pogorzelec Burmistrz, Waldemar Sajnaj skarbnik Gminy</t>
  </si>
  <si>
    <t>Chcemy być - warsztaty społeczno-aktywizujące oraz Punkt Konsultacyjny dla osób niepełnosprawnych i ich rodzin</t>
  </si>
  <si>
    <t>Stowarzyszenie Rodziców Osób Niepełnosprawnych i Osób Wspierających przy Warsztacie Terapii Zajęciowej w Olecku</t>
  </si>
  <si>
    <t>19-400</t>
  </si>
  <si>
    <t>Olecko</t>
  </si>
  <si>
    <t>Kopernika 6</t>
  </si>
  <si>
    <t>Marta Romotowska Przewodnicząca, Krystyna Matwiejczyk Skarbnik</t>
  </si>
  <si>
    <t>Cogito Noster-kalendarz i ogród</t>
  </si>
  <si>
    <t>Miasto Rybnik</t>
  </si>
  <si>
    <t>44-200</t>
  </si>
  <si>
    <t>Rybnik</t>
  </si>
  <si>
    <t>ul. B. Chrobrego 2</t>
  </si>
  <si>
    <t>Danuta Szostakowska</t>
  </si>
  <si>
    <t>może być EW. DODAĆ</t>
  </si>
  <si>
    <t>zapomnieć o samotności-program oparcia społecznego dla osób z zaburzeniami psychicznymi</t>
  </si>
  <si>
    <t>Miasto Katowice</t>
  </si>
  <si>
    <t>40-098</t>
  </si>
  <si>
    <t>Katowice</t>
  </si>
  <si>
    <t>ul. Młyńska 4</t>
  </si>
  <si>
    <t>Potr Uszok</t>
  </si>
  <si>
    <t>może być ew. EW. DODAĆ</t>
  </si>
  <si>
    <t>Tacy Sami program integracji i aktywizacji społecznej osób z zab. Psych.</t>
  </si>
  <si>
    <t>Stowarzyszenie PERSONA w Raciborzu</t>
  </si>
  <si>
    <t>47-400</t>
  </si>
  <si>
    <t>Racibórz</t>
  </si>
  <si>
    <t>Karola Miarki 7/1</t>
  </si>
  <si>
    <t>Halina Rycerz-Kuliga</t>
  </si>
  <si>
    <t>b. duże koszty osobowe EW. DODAĆ</t>
  </si>
  <si>
    <t>Środowiskowy system wsparcia i psychospołecznej rehabilitacji osób zaburzonych psychicznie</t>
  </si>
  <si>
    <t>Miejski Ośrodek Pomocy Społecznej w Łapach</t>
  </si>
  <si>
    <t>18-100</t>
  </si>
  <si>
    <t>Łapy</t>
  </si>
  <si>
    <t>Leśnikowska 54</t>
  </si>
  <si>
    <t>Urszula Andrejuk</t>
  </si>
  <si>
    <t>duże wynagrodzenia! EW.DODAĆ</t>
  </si>
  <si>
    <t>Autystycznie uzdolnieni Razem</t>
  </si>
  <si>
    <t>Stowarzyszenie Pomocy Osobom Autystycznym DALEJ RAZEM wZielonej Górze</t>
  </si>
  <si>
    <t>65-048</t>
  </si>
  <si>
    <t>Zielona Góra</t>
  </si>
  <si>
    <t>Al.. Niepodległości 16/9</t>
  </si>
  <si>
    <t>Sebastian Cycuła</t>
  </si>
  <si>
    <t>projekt ciekawy aczkolwiek b. drogi zwł. Wynagrodzenia!   EW. DODAĆ</t>
  </si>
  <si>
    <t>Jestem samodzielny w domu i w moim otoczeniu</t>
  </si>
  <si>
    <t>Polskie Stowarzyszenie na rzecz Osób z Upośledzeniem Umysłowym Koło w Milejowie</t>
  </si>
  <si>
    <t>21-020</t>
  </si>
  <si>
    <t>Milejów</t>
  </si>
  <si>
    <t>Spacerowa 6</t>
  </si>
  <si>
    <t>Józefa Gąsior</t>
  </si>
  <si>
    <t>ew. dodać</t>
  </si>
  <si>
    <t>uwierz w siebie-warsztaty podnoszące kompetencje zawodowe</t>
  </si>
  <si>
    <t>Stowarzyszenie na Rzecz Integracji i Usamodzielniania Dom w Głogowie</t>
  </si>
  <si>
    <t>67-200</t>
  </si>
  <si>
    <t>Głogów</t>
  </si>
  <si>
    <t>ul. Okrężna 21</t>
  </si>
  <si>
    <t>Urszula Murzyńska</t>
  </si>
  <si>
    <t>Trening mieszkalnictwa chronionego dla osób z zaburzeniami psychicznymi</t>
  </si>
  <si>
    <t>Polskie Stowarzyszenie na Rzecz Osób z Upośledzeniem Umysłowym Koło w Rymanowie</t>
  </si>
  <si>
    <t>38-480</t>
  </si>
  <si>
    <t>Rymanów</t>
  </si>
  <si>
    <t>Dworska 40</t>
  </si>
  <si>
    <t>Barbara Famielec wice Przewodnicząca Zarządu Koła, Danuta Bętkowska- sekretarz Zarządu koła</t>
  </si>
  <si>
    <t>kwota dotacji pomniejszona o wydatki na inwestycje i sprzęt rehabilitacyjny</t>
  </si>
  <si>
    <t xml:space="preserve">Bliżej siebie -Razem -Razem łatwiej </t>
  </si>
  <si>
    <t>Polskie Towarzystwo walki z Kalectwem</t>
  </si>
  <si>
    <t>64-300</t>
  </si>
  <si>
    <t>Nowy Tomyśl</t>
  </si>
  <si>
    <t>Poznańska 30</t>
  </si>
  <si>
    <t>Roman Stolarz Prezes</t>
  </si>
  <si>
    <t>trzydzieści tysięcy</t>
  </si>
  <si>
    <t>"Jesteśmy nie przechodź obojętnie" - edycja II</t>
  </si>
  <si>
    <t>Powiat Janowski</t>
  </si>
  <si>
    <t>23-300</t>
  </si>
  <si>
    <t>Janów Lubelski</t>
  </si>
  <si>
    <t>ul. Zamoyskiego 59</t>
  </si>
  <si>
    <t>Zenon Sydor - Starosta Janowski</t>
  </si>
  <si>
    <t>Pokonujemy swoje słabości - festyn integracyjny "Na wzgórzu Św.Wojciecha"</t>
  </si>
  <si>
    <t>Miasto Gdańsk</t>
  </si>
  <si>
    <t>80-803</t>
  </si>
  <si>
    <t>ul. Nowe Ogrody 8/12</t>
  </si>
  <si>
    <t>Paweł Adamowicz - Prezydent Miasta</t>
  </si>
  <si>
    <t>integracyjne wsparcie dla rodzin, opiekunów i osób chorych psychicznie</t>
  </si>
  <si>
    <t>Miasto Ruda Śląska</t>
  </si>
  <si>
    <t>41-709</t>
  </si>
  <si>
    <t>Ruda Śląska</t>
  </si>
  <si>
    <t>Pl. Jana Pawła II 6</t>
  </si>
  <si>
    <t>Andrzej Stania</t>
  </si>
  <si>
    <t>słaby EW. DODAĆ</t>
  </si>
  <si>
    <t>trzydzieści tysięcy złotych</t>
  </si>
  <si>
    <t>Deutsche Bank 24 Nr rachunku: 39191010483402966011210001</t>
  </si>
  <si>
    <t>utworzenie Kółka Artystycznego Ze sztuką na Ty przy śds w Ropczycach</t>
  </si>
  <si>
    <t>Gmina Ropczyce</t>
  </si>
  <si>
    <t>?</t>
  </si>
  <si>
    <t>Ropczyce</t>
  </si>
  <si>
    <t>ul. Krisego 1</t>
  </si>
  <si>
    <t>Bolesław Bujak</t>
  </si>
  <si>
    <t>raczej kiepski EW.DODAĆ</t>
  </si>
  <si>
    <t>Aktywni zawodowo</t>
  </si>
  <si>
    <t>Fundacja Wspierania Rozwoju Społecznego "Leonardo" w Krakowie</t>
  </si>
  <si>
    <t>31-908</t>
  </si>
  <si>
    <t>Kraków</t>
  </si>
  <si>
    <t>Osiedle Młodości 8</t>
  </si>
  <si>
    <t>Barbara Kunysz-Syrytczyk - Prezes Zarządu Fundacji Beata Walter - Wiceprezes Zarządu Fundacji Anna Przewłocka -Wiceprezes Zarządu Fundacji</t>
  </si>
  <si>
    <t>dwadzieścia piec tysięcy</t>
  </si>
  <si>
    <t>Pracownia małej poligrafii</t>
  </si>
  <si>
    <t>Stowarzyszenie Promocji Zdrowia w Pleszewie</t>
  </si>
  <si>
    <t>63-300</t>
  </si>
  <si>
    <t>Pleszew</t>
  </si>
  <si>
    <t>Poznańska 125a</t>
  </si>
  <si>
    <t>Andrzej Wojtyła, Paweł Przybył</t>
  </si>
  <si>
    <t>wydatek inwestycyjny - drukarka 4.450zł</t>
  </si>
  <si>
    <t>dwadzieścia pięć tysięcy</t>
  </si>
  <si>
    <t>Dobre Sąsiedztwo-razem pobiegniemy pod wiatr</t>
  </si>
  <si>
    <t>Miasto Pieniężno</t>
  </si>
  <si>
    <t xml:space="preserve">14-520 </t>
  </si>
  <si>
    <t>Generalska 8</t>
  </si>
  <si>
    <t>Dorota Hołownia -kierownik jednostki, Maria Nadurska -główny księgowy</t>
  </si>
  <si>
    <t>"Oni chcą żyć normalnie" - przywracanie mieszkańców mieszkania chronionego Słoneczna Droga do życia w rodzinie i w środowisku lokalnym</t>
  </si>
  <si>
    <t>Miasto Orneta</t>
  </si>
  <si>
    <t>11-130</t>
  </si>
  <si>
    <t>Orneta</t>
  </si>
  <si>
    <t>Plac Wolności 26</t>
  </si>
  <si>
    <t>Andrzej Ołtuszewski burmistrz Ornety</t>
  </si>
  <si>
    <t>"Patrząc w słońce - pogodne warsztaty dla osób w depresji"</t>
  </si>
  <si>
    <t>Miasto Gorzów Wlkp.</t>
  </si>
  <si>
    <t>Gorzów Wlkp.</t>
  </si>
  <si>
    <t>ul. Sikorskiego 3-4</t>
  </si>
  <si>
    <t>Tadeusz Jędrzejczak - Prezydent Miasta</t>
  </si>
  <si>
    <t>Utworzenie klubu dziennikarskiego przy śds w Wysokiej Głogowskiej</t>
  </si>
  <si>
    <t>Miejsko-Gminny Ośrodek Pomocy Społecznej w Głogowie Małopolskim</t>
  </si>
  <si>
    <t>36-060</t>
  </si>
  <si>
    <t>Głogów Małopolski</t>
  </si>
  <si>
    <t>ul. Fabryczna 17</t>
  </si>
  <si>
    <t>Anna Gniewek Marek</t>
  </si>
  <si>
    <t>dwadzieścia tysięcy</t>
  </si>
  <si>
    <t>Drzwi otwarte dla osób sprawnych inaczej</t>
  </si>
  <si>
    <t>Powiat Kutnowski</t>
  </si>
  <si>
    <t>99-300</t>
  </si>
  <si>
    <t>Kutno</t>
  </si>
  <si>
    <t>Kościuszki 16</t>
  </si>
  <si>
    <t>Jerzy Pawlak, Grzegorz Strachecki</t>
  </si>
  <si>
    <t>Bardzo kompleksowy projekt, fajny i szeroki</t>
  </si>
  <si>
    <t>dziewiętnaście tysięcy</t>
  </si>
  <si>
    <t>O nas - z wami</t>
  </si>
  <si>
    <t>Gmina Miejska Wałcz</t>
  </si>
  <si>
    <t>78-600</t>
  </si>
  <si>
    <t>Wałcz</t>
  </si>
  <si>
    <t>Plac Wolności 1</t>
  </si>
  <si>
    <t>Zdzisław Tuderek - Burmistrz</t>
  </si>
  <si>
    <t>dwadzieścia tysięcy złotych</t>
  </si>
  <si>
    <t>PKO S.A. Nr rachunku 50124015031111001001253585</t>
  </si>
  <si>
    <t>Aktywizacja, usamodzielnianie oraz integracja osób z zaburzeniami psychicznymi, jako element systemu oparcia społecznego w środowisku</t>
  </si>
  <si>
    <t>Polskie Stowarzyszenie na Rzecz Osób z Upośledzeniem Umysłowym Koło w Stargardzie Szczecińskim</t>
  </si>
  <si>
    <t>73-110</t>
  </si>
  <si>
    <t>Stargard Szczeciński</t>
  </si>
  <si>
    <t>ul. Sikorskiego 16</t>
  </si>
  <si>
    <t>Kazimierz Nowicki - Przewodniczący Zarządu Koła</t>
  </si>
  <si>
    <t>Bank PEKAO S.A. Nr rachunku 96124017921111001004857201</t>
  </si>
  <si>
    <t>My też potrafimy-promocja twórczości osób z zab. psych.</t>
  </si>
  <si>
    <t>Ośrodek Pomocy Społecznej - Środowiskowy Dom Samopomocy w Chojnie</t>
  </si>
  <si>
    <t>74-500</t>
  </si>
  <si>
    <t>Chojna</t>
  </si>
  <si>
    <t>Jagiellońska 2</t>
  </si>
  <si>
    <t>Agnieszka Horwat-Makowska</t>
  </si>
  <si>
    <t>ok.</t>
  </si>
  <si>
    <t>Bank Spółdzielczy Nr rachunku 62935400070000000016290001</t>
  </si>
  <si>
    <t>"Bliżej siebie, bliżej rodziny, bliżej społeczeństwa" - cykl działań ukierunkowanych na rozwój osobisty i integrację społeczną osób z zaburzeniami psychicznymi</t>
  </si>
  <si>
    <t>Gmina Lublin</t>
  </si>
  <si>
    <t>20-950</t>
  </si>
  <si>
    <t>Lublin</t>
  </si>
  <si>
    <t>ul. Plac Łokietka 1</t>
  </si>
  <si>
    <t>Adam Wasilewski-Prezydent Miasta Maria Pawela-Dyrektor Zespołu Ośrodków Wsparcia w Lublinie</t>
  </si>
  <si>
    <t>PKO BP Nr rachunku 74102027330000270200039693</t>
  </si>
  <si>
    <t>"Warsztaty artystyczne połączone z treningiem umiejętności społecznych oraz wystawą twórczości osób z zaburzeniami psychicznymi"</t>
  </si>
  <si>
    <t>Dom Pomocy Społecznej w Rzeszowie ul. Załęska 7a</t>
  </si>
  <si>
    <t>35-322</t>
  </si>
  <si>
    <t>ul. Załęska 7a</t>
  </si>
  <si>
    <t>Lucyna Basta - Dyrektor DPS</t>
  </si>
  <si>
    <t xml:space="preserve">PKO BP Nr rachunku 23102035700000280200265603 </t>
  </si>
  <si>
    <t>"Odzyskać radość"-Podniesienie poziomu satysfakcji z życia osób z zaburzeniami psychicznymi i ich rodzin</t>
  </si>
  <si>
    <t>Regionalne Stowarzyszenie na Rzecz Osób Niepełnosprawnych w Sejnach</t>
  </si>
  <si>
    <t>16-500</t>
  </si>
  <si>
    <t>Sejny</t>
  </si>
  <si>
    <t>ul. Wojska Polskiego 60D</t>
  </si>
  <si>
    <t>Krzysztof Kozakiewicz-Prezes Barbara Kukolska -Wiceprezes Helena Pajewska-Księgowa</t>
  </si>
  <si>
    <t>Otwarci na nowe doświadczenia - Program zajęć terapeutycznych dla osób z zaburzeniami psychicznymi</t>
  </si>
  <si>
    <t>Ośrodek Pomocy Społecznej we Włoszczowej</t>
  </si>
  <si>
    <t>29-100</t>
  </si>
  <si>
    <t>Włoszczowa</t>
  </si>
  <si>
    <t>ul. Partyzantów 14</t>
  </si>
  <si>
    <t xml:space="preserve">Dariusz Czechowski - Dyrektor OPS </t>
  </si>
  <si>
    <t>"Nie będę wykluczony"</t>
  </si>
  <si>
    <t>Stowarzyszenie integracji osób niepełnosprawnych (SION) w Bartoszycach</t>
  </si>
  <si>
    <t>11-200</t>
  </si>
  <si>
    <t>Bartoszyce</t>
  </si>
  <si>
    <t>ul.  Bema 51a</t>
  </si>
  <si>
    <t>Lucyna Jędryczka - Przewodnicząca SION Marta Gnes - Skarbnik SION</t>
  </si>
  <si>
    <t>Dla siebie i innych - program działań na rzecz oparcia społecznego dla osób z zaburzeniami psychicznymi</t>
  </si>
  <si>
    <t>Powiat Głogowski</t>
  </si>
  <si>
    <t>ul. Sikorskiego 21</t>
  </si>
  <si>
    <t>Rafael Rokaszewicz - wicestarosta</t>
  </si>
  <si>
    <t>Klub Samopomocy Szansa 2</t>
  </si>
  <si>
    <t>Stowarzyszenie "Tacy Sami" w Przodkowie</t>
  </si>
  <si>
    <t>83-304</t>
  </si>
  <si>
    <t>Przodkowo</t>
  </si>
  <si>
    <t>ul. Gdańska 3</t>
  </si>
  <si>
    <t>Beata Ludwichowska - prezes</t>
  </si>
  <si>
    <t>siedemnaście tysięcy</t>
  </si>
  <si>
    <t>Nie jesteśmy sami klub dla osób z zaburzeniami psychicznymi i ich rodzin</t>
  </si>
  <si>
    <t>Ośrodek Pomocy Społecznej w Staszowie</t>
  </si>
  <si>
    <t>28-200</t>
  </si>
  <si>
    <t>Staszów</t>
  </si>
  <si>
    <t>Wschodnia 13</t>
  </si>
  <si>
    <t>Jolanta Włoch  - kierownik OPS</t>
  </si>
  <si>
    <t>Aktywizacja Społeczna Poprzez Usprawnianie Osób z Zespołem Downa</t>
  </si>
  <si>
    <t>Warmińsko-Mazurskie stowarzyszenie Rodzin, opiekunów i Przyjaciół Osób z Zespołem Downa</t>
  </si>
  <si>
    <t>10-450</t>
  </si>
  <si>
    <t>Olsztyn</t>
  </si>
  <si>
    <t>Piłsudksiego56 A</t>
  </si>
  <si>
    <t>Ewa Osuchowska -Prezes, Krystyna Kropiwnicka -z-ca prezesa</t>
  </si>
  <si>
    <t>siedemnaście tysięcy złotych</t>
  </si>
  <si>
    <t>Fortis Bank Polska S.A. Nr rachunku 38160014620008037205973001</t>
  </si>
  <si>
    <t>"Otwarte drzwi"</t>
  </si>
  <si>
    <t>Miasto i Gmina Jędrzejów</t>
  </si>
  <si>
    <t>28-300</t>
  </si>
  <si>
    <t>Jędrzejów</t>
  </si>
  <si>
    <t>ul. 11 Listopada 113b</t>
  </si>
  <si>
    <t>Grażyna Chabior - dyrektor Ośrodka Pomocy Społecznej</t>
  </si>
  <si>
    <t>PKO BP nr rachunku 14102030170000280201451053</t>
  </si>
  <si>
    <t>Samopomoc i integracja przez sztukę</t>
  </si>
  <si>
    <t>Środowiskowy Dom Samopomocy w Białej Podlaskiej</t>
  </si>
  <si>
    <t>17-100</t>
  </si>
  <si>
    <t>Bielsk Podlaski</t>
  </si>
  <si>
    <t>Kazimierzowska 18/2</t>
  </si>
  <si>
    <t>Lucyna Pakuła kierownik ŚDS</t>
  </si>
  <si>
    <t>BZ WBK Nr rachunku 53109023010000000100744962</t>
  </si>
  <si>
    <t>MAK-Powiatowa Sieć Wsparcia Społecznego Osób z zaburzeniami Psychicznymi</t>
  </si>
  <si>
    <t>Powiat Jaworski</t>
  </si>
  <si>
    <t>59-400</t>
  </si>
  <si>
    <t>Jawor</t>
  </si>
  <si>
    <t>ul.Wrocławska 26</t>
  </si>
  <si>
    <t>Grażyna Rutkiewicz-Dyrektor PCPR w Jaworze Marta Wątrucka-prawnik</t>
  </si>
  <si>
    <t>Bank Spółdzielczy w Bydgoszczy Nr rachunku 26814210590000192220000001</t>
  </si>
  <si>
    <t>"Sukces Jest W Tobie" - Warsztaty artystyczne w celu podniesienia kompetencji, wypełniania ról społecznych, aktywizacji oraz usamodzielnienia.</t>
  </si>
  <si>
    <t>Stowarzyszenie ODONIS w Głogowie</t>
  </si>
  <si>
    <t>Krystyna Piasecka-Matecka-Prezes Dagmara Kozaczek-Skarbnik</t>
  </si>
  <si>
    <t>Bank Spółdzielczy w Suwałkach Nr rachunku 34935900020024071220030001</t>
  </si>
  <si>
    <t>"Bezpieczna Przystań" Wsparcie dla osób z zaburzeniami psychicznymi i ich rodzin</t>
  </si>
  <si>
    <t>Ośrodek Pomocy Społecznej w Dzierżoniowie</t>
  </si>
  <si>
    <t>58-200</t>
  </si>
  <si>
    <t>Dzierżoniów</t>
  </si>
  <si>
    <t>ul. Złota 8</t>
  </si>
  <si>
    <t>Aneta Grzelka - Dyrektor OPS</t>
  </si>
  <si>
    <t>"Organizacja Treningów Zaradności Życiowej i Imprez Integracyjnych dla Mieszkańców Mieszkań Chronionych i Innych Osób Zaburzonych Psychicznie z terenu Gminy Nowa Wieś Wielka"</t>
  </si>
  <si>
    <t>Stowarzyszenie Pomocy na Rzecz Rodzin w Nowej Wsi Wielkiej</t>
  </si>
  <si>
    <t>86-060</t>
  </si>
  <si>
    <t>Nowa Wieś Wielka</t>
  </si>
  <si>
    <t>ul. Ogrodowa 2A</t>
  </si>
  <si>
    <t>Anna Wieloszyńska - Prezes Anna Rosinke-Sekretarz</t>
  </si>
  <si>
    <t>"Aktywni w sieci oparcia"</t>
  </si>
  <si>
    <t>Suwalskie Stowarzyszenie Rodzin i Przyjaciół Osób Chorych Psychicznie "Nadzieja" w Suwałkach</t>
  </si>
  <si>
    <t>ul. Szpitalna 62</t>
  </si>
  <si>
    <t>Tomasz Fimowicz-Prezes Zarządu Bożenna Jadwiga Chmielewska - Zastępca Prezesa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</si>
</sst>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#"/>
    <numFmt numFmtId="166" formatCode="#,##0.0"/>
  </numFmts>
  <fonts count="6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17"/>
      <name val="Arial CE"/>
      <family val="0"/>
    </font>
    <font>
      <sz val="8"/>
      <name val="Arial CE"/>
      <family val="2"/>
    </font>
    <font>
      <b/>
      <sz val="7"/>
      <color indexed="17"/>
      <name val="Arial CE"/>
      <family val="2"/>
    </font>
    <font>
      <b/>
      <sz val="8"/>
      <color indexed="10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7"/>
      <color indexed="19"/>
      <name val="Arial CE"/>
      <family val="2"/>
    </font>
    <font>
      <sz val="10"/>
      <color indexed="23"/>
      <name val="Arial CE"/>
      <family val="0"/>
    </font>
    <font>
      <sz val="10"/>
      <color indexed="10"/>
      <name val="Arial CE"/>
      <family val="0"/>
    </font>
    <font>
      <sz val="11"/>
      <name val="Arial CE"/>
      <family val="2"/>
    </font>
    <font>
      <sz val="8"/>
      <color indexed="17"/>
      <name val="Arial CE"/>
      <family val="2"/>
    </font>
    <font>
      <sz val="8"/>
      <color indexed="19"/>
      <name val="Arial CE"/>
      <family val="2"/>
    </font>
    <font>
      <sz val="8"/>
      <color indexed="23"/>
      <name val="Arial CE"/>
      <family val="2"/>
    </font>
    <font>
      <sz val="8"/>
      <color indexed="10"/>
      <name val="Arial CE"/>
      <family val="2"/>
    </font>
    <font>
      <b/>
      <sz val="8"/>
      <color indexed="52"/>
      <name val="Arial CE"/>
      <family val="0"/>
    </font>
    <font>
      <b/>
      <sz val="9"/>
      <color indexed="12"/>
      <name val="Arial CE"/>
      <family val="2"/>
    </font>
    <font>
      <i/>
      <sz val="8"/>
      <color indexed="16"/>
      <name val="Arial CE"/>
      <family val="2"/>
    </font>
    <font>
      <i/>
      <sz val="8"/>
      <color indexed="10"/>
      <name val="Arial CE"/>
      <family val="2"/>
    </font>
    <font>
      <i/>
      <sz val="8"/>
      <color indexed="14"/>
      <name val="Comic Sans MS"/>
      <family val="4"/>
    </font>
    <font>
      <b/>
      <sz val="14"/>
      <color indexed="56"/>
      <name val="Comic Sans MS"/>
      <family val="4"/>
    </font>
    <font>
      <b/>
      <sz val="8"/>
      <name val="Arial CE"/>
      <family val="2"/>
    </font>
    <font>
      <b/>
      <sz val="11"/>
      <color indexed="58"/>
      <name val="Arial CE"/>
      <family val="2"/>
    </font>
    <font>
      <sz val="12"/>
      <name val="Times New Roman CE"/>
      <family val="1"/>
    </font>
    <font>
      <sz val="8"/>
      <color indexed="52"/>
      <name val="Arial CE"/>
      <family val="2"/>
    </font>
    <font>
      <sz val="8"/>
      <color indexed="12"/>
      <name val="Arial CE"/>
      <family val="2"/>
    </font>
    <font>
      <sz val="7"/>
      <color indexed="16"/>
      <name val="Comic Sans MS"/>
      <family val="4"/>
    </font>
    <font>
      <sz val="8"/>
      <color indexed="14"/>
      <name val="Arial CE"/>
      <family val="2"/>
    </font>
    <font>
      <sz val="12"/>
      <name val="Arial CE"/>
      <family val="2"/>
    </font>
    <font>
      <sz val="8"/>
      <color indexed="58"/>
      <name val="Arial CE"/>
      <family val="2"/>
    </font>
    <font>
      <sz val="12"/>
      <name val="Times New Roman"/>
      <family val="1"/>
    </font>
    <font>
      <sz val="12"/>
      <color indexed="12"/>
      <name val="Times New Roman CE"/>
      <family val="1"/>
    </font>
    <font>
      <sz val="8"/>
      <color indexed="57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4" fontId="0" fillId="0" borderId="0" xfId="0" applyNumberFormat="1" applyAlignment="1">
      <alignment/>
    </xf>
    <xf numFmtId="0" fontId="3" fillId="0" borderId="0" xfId="0" applyFont="1" applyAlignment="1" applyProtection="1">
      <alignment vertical="center"/>
      <protection/>
    </xf>
    <xf numFmtId="44" fontId="4" fillId="0" borderId="0" xfId="58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44" fontId="3" fillId="0" borderId="0" xfId="58" applyFont="1" applyAlignment="1" applyProtection="1">
      <alignment/>
      <protection/>
    </xf>
    <xf numFmtId="44" fontId="5" fillId="0" borderId="0" xfId="0" applyNumberFormat="1" applyFont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44" fontId="8" fillId="0" borderId="10" xfId="58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44" fontId="8" fillId="0" borderId="0" xfId="58" applyFont="1" applyAlignment="1" applyProtection="1">
      <alignment/>
      <protection/>
    </xf>
    <xf numFmtId="44" fontId="4" fillId="0" borderId="10" xfId="58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3" fillId="0" borderId="0" xfId="0" applyFont="1" applyAlignment="1" applyProtection="1">
      <alignment horizontal="center"/>
      <protection/>
    </xf>
    <xf numFmtId="44" fontId="0" fillId="0" borderId="0" xfId="0" applyNumberFormat="1" applyAlignment="1" applyProtection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textRotation="90" wrapText="1"/>
      <protection/>
    </xf>
    <xf numFmtId="0" fontId="13" fillId="0" borderId="10" xfId="0" applyFont="1" applyBorder="1" applyAlignment="1" applyProtection="1">
      <alignment horizontal="center" vertical="center" textRotation="90" wrapText="1"/>
      <protection/>
    </xf>
    <xf numFmtId="0" fontId="14" fillId="0" borderId="10" xfId="0" applyFont="1" applyBorder="1" applyAlignment="1" applyProtection="1">
      <alignment horizontal="center" vertical="center" textRotation="90" wrapText="1"/>
      <protection/>
    </xf>
    <xf numFmtId="0" fontId="15" fillId="0" borderId="10" xfId="0" applyFont="1" applyBorder="1" applyAlignment="1" applyProtection="1">
      <alignment horizontal="center" vertical="center" textRotation="90" wrapText="1"/>
      <protection/>
    </xf>
    <xf numFmtId="0" fontId="16" fillId="0" borderId="10" xfId="0" applyFont="1" applyBorder="1" applyAlignment="1" applyProtection="1">
      <alignment horizontal="center" vertical="center" textRotation="90" wrapText="1"/>
      <protection/>
    </xf>
    <xf numFmtId="0" fontId="17" fillId="0" borderId="10" xfId="0" applyFont="1" applyBorder="1" applyAlignment="1" applyProtection="1">
      <alignment horizontal="center" vertical="center" textRotation="90" wrapText="1"/>
      <protection/>
    </xf>
    <xf numFmtId="0" fontId="18" fillId="0" borderId="10" xfId="0" applyFont="1" applyBorder="1" applyAlignment="1" applyProtection="1">
      <alignment horizontal="center" vertical="center" textRotation="90" wrapText="1"/>
      <protection/>
    </xf>
    <xf numFmtId="0" fontId="19" fillId="0" borderId="10" xfId="0" applyFont="1" applyBorder="1" applyAlignment="1" applyProtection="1">
      <alignment horizontal="center" vertical="center" textRotation="90" wrapText="1"/>
      <protection/>
    </xf>
    <xf numFmtId="0" fontId="20" fillId="0" borderId="10" xfId="0" applyFont="1" applyBorder="1" applyAlignment="1" applyProtection="1">
      <alignment horizontal="center" vertical="center" textRotation="90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164" fontId="22" fillId="0" borderId="11" xfId="0" applyNumberFormat="1" applyFont="1" applyBorder="1" applyAlignment="1" applyProtection="1">
      <alignment horizontal="center" vertical="center" wrapText="1"/>
      <protection/>
    </xf>
    <xf numFmtId="164" fontId="22" fillId="0" borderId="10" xfId="0" applyNumberFormat="1" applyFont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shrinkToFit="1"/>
    </xf>
    <xf numFmtId="165" fontId="24" fillId="0" borderId="10" xfId="0" applyNumberFormat="1" applyFont="1" applyFill="1" applyBorder="1" applyAlignment="1" applyProtection="1">
      <alignment horizontal="center" vertical="center"/>
      <protection locked="0"/>
    </xf>
    <xf numFmtId="165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166" fontId="26" fillId="0" borderId="10" xfId="0" applyNumberFormat="1" applyFont="1" applyBorder="1" applyAlignment="1" applyProtection="1">
      <alignment horizontal="center" vertical="center"/>
      <protection locked="0"/>
    </xf>
    <xf numFmtId="4" fontId="27" fillId="0" borderId="10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44" fontId="28" fillId="0" borderId="10" xfId="58" applyFont="1" applyBorder="1" applyAlignment="1" applyProtection="1">
      <alignment vertical="center"/>
      <protection locked="0"/>
    </xf>
    <xf numFmtId="0" fontId="15" fillId="0" borderId="10" xfId="0" applyFont="1" applyBorder="1" applyAlignment="1" applyProtection="1">
      <alignment horizontal="left" vertical="center" wrapText="1"/>
      <protection locked="0"/>
    </xf>
    <xf numFmtId="44" fontId="29" fillId="0" borderId="10" xfId="58" applyFont="1" applyBorder="1" applyAlignment="1" applyProtection="1">
      <alignment horizontal="right" vertical="center" wrapText="1"/>
      <protection/>
    </xf>
    <xf numFmtId="44" fontId="3" fillId="0" borderId="12" xfId="58" applyFont="1" applyBorder="1" applyAlignment="1" applyProtection="1">
      <alignment vertical="center"/>
      <protection/>
    </xf>
    <xf numFmtId="44" fontId="3" fillId="0" borderId="13" xfId="58" applyFont="1" applyBorder="1" applyAlignment="1" applyProtection="1">
      <alignment vertical="center"/>
      <protection/>
    </xf>
    <xf numFmtId="44" fontId="30" fillId="0" borderId="10" xfId="0" applyNumberFormat="1" applyFont="1" applyBorder="1" applyAlignment="1" applyProtection="1">
      <alignment horizontal="left" vertical="center" wrapText="1"/>
      <protection locked="0"/>
    </xf>
    <xf numFmtId="44" fontId="30" fillId="0" borderId="13" xfId="0" applyNumberFormat="1" applyFont="1" applyBorder="1" applyAlignment="1" applyProtection="1">
      <alignment horizontal="left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165" fontId="32" fillId="0" borderId="10" xfId="0" applyNumberFormat="1" applyFont="1" applyFill="1" applyBorder="1" applyAlignment="1" applyProtection="1">
      <alignment horizontal="center" vertical="center"/>
      <protection locked="0"/>
    </xf>
    <xf numFmtId="165" fontId="24" fillId="0" borderId="10" xfId="0" applyNumberFormat="1" applyFont="1" applyFill="1" applyBorder="1" applyAlignment="1" applyProtection="1" quotePrefix="1">
      <alignment horizontal="center" vertical="center"/>
      <protection locked="0"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6" fillId="0" borderId="10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3" fillId="0" borderId="10" xfId="0" applyFont="1" applyBorder="1" applyAlignment="1" applyProtection="1">
      <alignment horizontal="center" vertical="center" wrapText="1"/>
      <protection locked="0"/>
    </xf>
    <xf numFmtId="44" fontId="29" fillId="0" borderId="14" xfId="58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/>
    </xf>
    <xf numFmtId="0" fontId="9" fillId="0" borderId="15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0" fillId="0" borderId="16" xfId="0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7"/>
  <sheetViews>
    <sheetView tabSelected="1" zoomScalePageLayoutView="0" workbookViewId="0" topLeftCell="A7">
      <selection activeCell="A36" sqref="A36"/>
    </sheetView>
  </sheetViews>
  <sheetFormatPr defaultColWidth="8.796875" defaultRowHeight="14.25"/>
  <cols>
    <col min="1" max="1" width="3.3984375" style="0" bestFit="1" customWidth="1"/>
    <col min="2" max="2" width="6.09765625" style="0" customWidth="1"/>
    <col min="3" max="3" width="4.69921875" style="0" bestFit="1" customWidth="1"/>
    <col min="4" max="4" width="5.8984375" style="0" customWidth="1"/>
    <col min="5" max="5" width="26.19921875" style="0" customWidth="1"/>
    <col min="6" max="6" width="27.09765625" style="0" customWidth="1"/>
    <col min="7" max="7" width="12" style="65" hidden="1" customWidth="1"/>
    <col min="8" max="10" width="39.09765625" style="0" hidden="1" customWidth="1"/>
    <col min="11" max="28" width="3.19921875" style="0" hidden="1" customWidth="1"/>
    <col min="29" max="29" width="5" style="0" hidden="1" customWidth="1"/>
    <col min="30" max="31" width="9.3984375" style="0" hidden="1" customWidth="1"/>
    <col min="32" max="32" width="6" style="0" hidden="1" customWidth="1"/>
    <col min="33" max="33" width="9.3984375" style="0" hidden="1" customWidth="1"/>
    <col min="34" max="34" width="29.5" style="0" hidden="1" customWidth="1"/>
    <col min="35" max="35" width="14.59765625" style="0" bestFit="1" customWidth="1"/>
    <col min="36" max="42" width="15.5" style="0" hidden="1" customWidth="1"/>
    <col min="43" max="44" width="39.09765625" style="0" hidden="1" customWidth="1"/>
    <col min="45" max="45" width="14.19921875" style="0" hidden="1" customWidth="1"/>
    <col min="46" max="60" width="9" style="0" customWidth="1"/>
  </cols>
  <sheetData>
    <row r="1" spans="7:35" ht="14.25" hidden="1">
      <c r="G1"/>
      <c r="AI1" s="1" t="s">
        <v>0</v>
      </c>
    </row>
    <row r="2" spans="7:35" ht="14.25" hidden="1">
      <c r="G2"/>
      <c r="AI2" s="1">
        <v>0</v>
      </c>
    </row>
    <row r="3" spans="7:35" ht="14.25" hidden="1">
      <c r="G3"/>
      <c r="AI3" s="2"/>
    </row>
    <row r="4" spans="7:44" ht="14.25" hidden="1">
      <c r="G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5"/>
      <c r="AF4" s="6"/>
      <c r="AG4" s="7"/>
      <c r="AH4" s="5"/>
      <c r="AI4" s="5"/>
      <c r="AJ4" s="7"/>
      <c r="AK4" s="7"/>
      <c r="AL4" s="7"/>
      <c r="AM4" s="7"/>
      <c r="AN4" s="7"/>
      <c r="AO4" s="8"/>
      <c r="AQ4" s="7"/>
      <c r="AR4" s="7"/>
    </row>
    <row r="5" spans="7:44" ht="14.25" hidden="1">
      <c r="G5"/>
      <c r="K5" s="9">
        <f aca="true" t="shared" si="0" ref="K5:AB5">SUBTOTAL(9,K9:K2833)</f>
        <v>27</v>
      </c>
      <c r="L5" s="9">
        <f t="shared" si="0"/>
        <v>16</v>
      </c>
      <c r="M5" s="9">
        <f t="shared" si="0"/>
        <v>0</v>
      </c>
      <c r="N5" s="9">
        <f t="shared" si="0"/>
        <v>3</v>
      </c>
      <c r="O5" s="9">
        <f t="shared" si="0"/>
        <v>26</v>
      </c>
      <c r="P5" s="9">
        <f t="shared" si="0"/>
        <v>1</v>
      </c>
      <c r="Q5" s="9">
        <f t="shared" si="0"/>
        <v>0</v>
      </c>
      <c r="R5" s="9">
        <f t="shared" si="0"/>
        <v>1</v>
      </c>
      <c r="S5" s="9">
        <f t="shared" si="0"/>
        <v>0</v>
      </c>
      <c r="T5" s="9">
        <f t="shared" si="0"/>
        <v>4</v>
      </c>
      <c r="U5" s="9">
        <f t="shared" si="0"/>
        <v>0</v>
      </c>
      <c r="V5" s="9">
        <f t="shared" si="0"/>
        <v>2</v>
      </c>
      <c r="W5" s="9">
        <f t="shared" si="0"/>
        <v>0</v>
      </c>
      <c r="X5" s="9">
        <f t="shared" si="0"/>
        <v>0</v>
      </c>
      <c r="Y5" s="9">
        <f t="shared" si="0"/>
        <v>0</v>
      </c>
      <c r="Z5" s="9">
        <f t="shared" si="0"/>
        <v>0</v>
      </c>
      <c r="AA5" s="9">
        <f t="shared" si="0"/>
        <v>0</v>
      </c>
      <c r="AB5" s="9">
        <f t="shared" si="0"/>
        <v>3</v>
      </c>
      <c r="AC5" s="10"/>
      <c r="AD5" s="11">
        <f>SUBTOTAL(9,AD9:AD827)</f>
        <v>4171799.8299999996</v>
      </c>
      <c r="AE5" s="11">
        <f>SUBTOTAL(9,AE9:AE827)</f>
        <v>28729085.205</v>
      </c>
      <c r="AF5" s="12"/>
      <c r="AG5" s="11">
        <f>SUBTOTAL(9,AG9:AG827)</f>
        <v>1407822</v>
      </c>
      <c r="AH5" s="13"/>
      <c r="AI5" s="11">
        <f aca="true" t="shared" si="1" ref="AI5:AP5">SUBTOTAL(9,AI9:AI827)</f>
        <v>6000000</v>
      </c>
      <c r="AJ5" s="14">
        <f t="shared" si="1"/>
        <v>880000</v>
      </c>
      <c r="AK5" s="14">
        <f t="shared" si="1"/>
        <v>764000</v>
      </c>
      <c r="AL5" s="14">
        <f t="shared" si="1"/>
        <v>0</v>
      </c>
      <c r="AM5" s="14">
        <f t="shared" si="1"/>
        <v>202000</v>
      </c>
      <c r="AN5" s="14">
        <f t="shared" si="1"/>
        <v>1083000</v>
      </c>
      <c r="AO5" s="14">
        <f t="shared" si="1"/>
        <v>40000</v>
      </c>
      <c r="AP5" s="14">
        <f t="shared" si="1"/>
        <v>2969000</v>
      </c>
      <c r="AQ5" s="15"/>
      <c r="AR5" s="15"/>
    </row>
    <row r="6" spans="7:44" ht="14.25" hidden="1">
      <c r="G6"/>
      <c r="K6" s="5"/>
      <c r="L6" s="5"/>
      <c r="M6" s="5"/>
      <c r="N6" s="5"/>
      <c r="O6" s="5"/>
      <c r="P6" s="5"/>
      <c r="Q6" s="66" t="s">
        <v>1</v>
      </c>
      <c r="R6" s="66"/>
      <c r="S6" s="66"/>
      <c r="T6" s="66"/>
      <c r="U6" s="67" t="s">
        <v>2</v>
      </c>
      <c r="V6" s="67"/>
      <c r="W6" s="67"/>
      <c r="X6" s="67"/>
      <c r="Y6" s="67"/>
      <c r="Z6" s="67"/>
      <c r="AA6" s="67"/>
      <c r="AB6" s="5"/>
      <c r="AC6" s="16"/>
      <c r="AD6" s="5"/>
      <c r="AE6" s="5"/>
      <c r="AF6" s="5"/>
      <c r="AG6" s="5"/>
      <c r="AH6" s="5"/>
      <c r="AI6" s="17"/>
      <c r="AJ6" s="5"/>
      <c r="AK6" s="5"/>
      <c r="AL6" s="5"/>
      <c r="AM6" s="5"/>
      <c r="AN6" s="5"/>
      <c r="AO6" s="5"/>
      <c r="AP6" s="5"/>
      <c r="AQ6" s="5"/>
      <c r="AR6" s="5"/>
    </row>
    <row r="7" spans="1:44" ht="46.5" customHeight="1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5"/>
      <c r="AK7" s="5"/>
      <c r="AL7" s="5"/>
      <c r="AM7" s="5"/>
      <c r="AN7" s="5"/>
      <c r="AO7" s="5"/>
      <c r="AP7" s="5"/>
      <c r="AQ7" s="5"/>
      <c r="AR7" s="5"/>
    </row>
    <row r="8" spans="1:44" ht="162.75" customHeight="1">
      <c r="A8" s="18" t="s">
        <v>4</v>
      </c>
      <c r="B8" s="18" t="s">
        <v>5</v>
      </c>
      <c r="C8" s="18" t="s">
        <v>6</v>
      </c>
      <c r="D8" s="18" t="s">
        <v>7</v>
      </c>
      <c r="E8" s="18" t="s">
        <v>8</v>
      </c>
      <c r="F8" s="18" t="s">
        <v>9</v>
      </c>
      <c r="G8" s="18" t="s">
        <v>10</v>
      </c>
      <c r="H8" s="18" t="s">
        <v>11</v>
      </c>
      <c r="I8" s="18" t="s">
        <v>12</v>
      </c>
      <c r="J8" s="18" t="s">
        <v>13</v>
      </c>
      <c r="K8" s="19" t="s">
        <v>14</v>
      </c>
      <c r="L8" s="19" t="s">
        <v>15</v>
      </c>
      <c r="M8" s="19" t="s">
        <v>16</v>
      </c>
      <c r="N8" s="20" t="s">
        <v>17</v>
      </c>
      <c r="O8" s="20" t="s">
        <v>18</v>
      </c>
      <c r="P8" s="20" t="s">
        <v>19</v>
      </c>
      <c r="Q8" s="21" t="s">
        <v>20</v>
      </c>
      <c r="R8" s="21" t="s">
        <v>21</v>
      </c>
      <c r="S8" s="21" t="s">
        <v>22</v>
      </c>
      <c r="T8" s="19" t="s">
        <v>23</v>
      </c>
      <c r="U8" s="22" t="s">
        <v>24</v>
      </c>
      <c r="V8" s="22" t="s">
        <v>25</v>
      </c>
      <c r="W8" s="22" t="s">
        <v>26</v>
      </c>
      <c r="X8" s="22" t="s">
        <v>27</v>
      </c>
      <c r="Y8" s="22" t="s">
        <v>28</v>
      </c>
      <c r="Z8" s="22" t="s">
        <v>29</v>
      </c>
      <c r="AA8" s="22" t="s">
        <v>30</v>
      </c>
      <c r="AB8" s="23" t="s">
        <v>31</v>
      </c>
      <c r="AC8" s="24" t="s">
        <v>32</v>
      </c>
      <c r="AD8" s="25" t="s">
        <v>33</v>
      </c>
      <c r="AE8" s="25" t="s">
        <v>34</v>
      </c>
      <c r="AF8" s="26" t="s">
        <v>35</v>
      </c>
      <c r="AG8" s="27" t="s">
        <v>36</v>
      </c>
      <c r="AH8" s="28" t="s">
        <v>37</v>
      </c>
      <c r="AI8" s="29" t="s">
        <v>38</v>
      </c>
      <c r="AJ8" s="30" t="s">
        <v>39</v>
      </c>
      <c r="AK8" s="31" t="s">
        <v>40</v>
      </c>
      <c r="AL8" s="31" t="s">
        <v>41</v>
      </c>
      <c r="AM8" s="31" t="s">
        <v>42</v>
      </c>
      <c r="AN8" s="31" t="s">
        <v>43</v>
      </c>
      <c r="AO8" s="31" t="s">
        <v>44</v>
      </c>
      <c r="AP8" s="32" t="s">
        <v>45</v>
      </c>
      <c r="AQ8" s="32" t="s">
        <v>46</v>
      </c>
      <c r="AR8" s="32" t="s">
        <v>47</v>
      </c>
    </row>
    <row r="9" spans="1:44" ht="31.5">
      <c r="A9" s="33">
        <v>1</v>
      </c>
      <c r="B9" s="34" t="s">
        <v>48</v>
      </c>
      <c r="C9" s="35">
        <v>10</v>
      </c>
      <c r="D9" s="35">
        <v>1</v>
      </c>
      <c r="E9" s="36" t="s">
        <v>49</v>
      </c>
      <c r="F9" s="36" t="s">
        <v>50</v>
      </c>
      <c r="G9" s="35" t="s">
        <v>51</v>
      </c>
      <c r="H9" s="36" t="s">
        <v>52</v>
      </c>
      <c r="I9" s="36" t="s">
        <v>53</v>
      </c>
      <c r="J9" s="37" t="s">
        <v>54</v>
      </c>
      <c r="K9" s="38"/>
      <c r="L9" s="39">
        <v>1</v>
      </c>
      <c r="M9" s="39"/>
      <c r="N9" s="40"/>
      <c r="O9" s="40"/>
      <c r="P9" s="40"/>
      <c r="Q9" s="41"/>
      <c r="R9" s="41"/>
      <c r="S9" s="41"/>
      <c r="T9" s="42"/>
      <c r="U9" s="39"/>
      <c r="V9" s="39"/>
      <c r="W9" s="39"/>
      <c r="X9" s="39"/>
      <c r="Y9" s="39"/>
      <c r="Z9" s="39"/>
      <c r="AA9" s="39"/>
      <c r="AB9" s="43">
        <f>IF(SUM(Q9:AA9)&gt;0,1,"")</f>
      </c>
      <c r="AC9" s="44">
        <v>3.2</v>
      </c>
      <c r="AD9" s="45">
        <v>145580</v>
      </c>
      <c r="AE9" s="45">
        <v>7100</v>
      </c>
      <c r="AF9" s="46">
        <f aca="true" t="shared" si="2" ref="AF9:AF14">IF(AE9&gt;0,AE9/(AE9+AD9),0)</f>
        <v>0.04650248886560126</v>
      </c>
      <c r="AG9" s="47"/>
      <c r="AH9" s="48"/>
      <c r="AI9" s="49">
        <v>100000</v>
      </c>
      <c r="AJ9" s="50">
        <f aca="true" t="shared" si="3" ref="AJ9:AO40">IF(K9=0,0,$AI9)</f>
        <v>0</v>
      </c>
      <c r="AK9" s="51">
        <f t="shared" si="3"/>
        <v>100000</v>
      </c>
      <c r="AL9" s="51">
        <f t="shared" si="3"/>
        <v>0</v>
      </c>
      <c r="AM9" s="51">
        <f t="shared" si="3"/>
        <v>0</v>
      </c>
      <c r="AN9" s="51">
        <f t="shared" si="3"/>
        <v>0</v>
      </c>
      <c r="AO9" s="51">
        <f t="shared" si="3"/>
        <v>0</v>
      </c>
      <c r="AP9" s="52">
        <f aca="true" t="shared" si="4" ref="AP9:AP72">SUM(AJ9:AO9)</f>
        <v>100000</v>
      </c>
      <c r="AQ9" s="53" t="s">
        <v>55</v>
      </c>
      <c r="AR9" s="53"/>
    </row>
    <row r="10" spans="1:44" ht="47.25">
      <c r="A10" s="33">
        <v>2</v>
      </c>
      <c r="B10" s="34" t="s">
        <v>56</v>
      </c>
      <c r="C10" s="35">
        <v>7</v>
      </c>
      <c r="D10" s="35">
        <v>3</v>
      </c>
      <c r="E10" s="36" t="s">
        <v>57</v>
      </c>
      <c r="F10" s="36" t="s">
        <v>58</v>
      </c>
      <c r="G10" s="35" t="s">
        <v>59</v>
      </c>
      <c r="H10" s="36" t="s">
        <v>60</v>
      </c>
      <c r="I10" s="36" t="s">
        <v>61</v>
      </c>
      <c r="J10" s="54" t="s">
        <v>62</v>
      </c>
      <c r="K10" s="38"/>
      <c r="L10" s="39"/>
      <c r="M10" s="39"/>
      <c r="N10" s="40"/>
      <c r="O10" s="40">
        <v>1</v>
      </c>
      <c r="P10" s="40"/>
      <c r="Q10" s="41"/>
      <c r="R10" s="41"/>
      <c r="S10" s="41"/>
      <c r="T10" s="42"/>
      <c r="U10" s="39"/>
      <c r="V10" s="39"/>
      <c r="W10" s="39"/>
      <c r="X10" s="39"/>
      <c r="Y10" s="39"/>
      <c r="Z10" s="39"/>
      <c r="AA10" s="39"/>
      <c r="AB10" s="43">
        <f>IF(SUM(Q10:AA10)&gt;0,1,"")</f>
      </c>
      <c r="AC10" s="44"/>
      <c r="AD10" s="45">
        <v>198000</v>
      </c>
      <c r="AE10" s="45">
        <v>502100</v>
      </c>
      <c r="AF10" s="46">
        <f t="shared" si="2"/>
        <v>0.7171832595343522</v>
      </c>
      <c r="AG10" s="47"/>
      <c r="AH10" s="48" t="s">
        <v>63</v>
      </c>
      <c r="AI10" s="49">
        <v>100000</v>
      </c>
      <c r="AJ10" s="50">
        <f t="shared" si="3"/>
        <v>0</v>
      </c>
      <c r="AK10" s="51">
        <f t="shared" si="3"/>
        <v>0</v>
      </c>
      <c r="AL10" s="51">
        <f t="shared" si="3"/>
        <v>0</v>
      </c>
      <c r="AM10" s="51">
        <f t="shared" si="3"/>
        <v>0</v>
      </c>
      <c r="AN10" s="51">
        <f t="shared" si="3"/>
        <v>100000</v>
      </c>
      <c r="AO10" s="51">
        <f t="shared" si="3"/>
        <v>0</v>
      </c>
      <c r="AP10" s="52">
        <f t="shared" si="4"/>
        <v>100000</v>
      </c>
      <c r="AQ10" s="53"/>
      <c r="AR10" s="53"/>
    </row>
    <row r="11" spans="1:44" ht="47.25">
      <c r="A11" s="33">
        <v>3</v>
      </c>
      <c r="B11" s="34" t="s">
        <v>64</v>
      </c>
      <c r="C11" s="35">
        <v>9</v>
      </c>
      <c r="D11" s="55">
        <v>4</v>
      </c>
      <c r="E11" s="36" t="s">
        <v>65</v>
      </c>
      <c r="F11" s="36" t="s">
        <v>66</v>
      </c>
      <c r="G11" s="56" t="s">
        <v>67</v>
      </c>
      <c r="H11" s="36" t="s">
        <v>68</v>
      </c>
      <c r="I11" s="36" t="s">
        <v>69</v>
      </c>
      <c r="J11" s="37" t="s">
        <v>70</v>
      </c>
      <c r="K11" s="38"/>
      <c r="L11" s="39"/>
      <c r="M11" s="39"/>
      <c r="N11" s="40"/>
      <c r="O11" s="40">
        <v>1</v>
      </c>
      <c r="P11" s="40"/>
      <c r="Q11" s="41"/>
      <c r="R11" s="41"/>
      <c r="S11" s="41"/>
      <c r="T11" s="42"/>
      <c r="U11" s="39"/>
      <c r="V11" s="39"/>
      <c r="W11" s="39"/>
      <c r="X11" s="39"/>
      <c r="Y11" s="39"/>
      <c r="Z11" s="39"/>
      <c r="AA11" s="39"/>
      <c r="AB11" s="43" t="s">
        <v>71</v>
      </c>
      <c r="AC11" s="44">
        <v>3.5</v>
      </c>
      <c r="AD11" s="45">
        <v>118272</v>
      </c>
      <c r="AE11" s="45">
        <v>27352</v>
      </c>
      <c r="AF11" s="46">
        <f t="shared" si="2"/>
        <v>0.18782618249739055</v>
      </c>
      <c r="AG11" s="47"/>
      <c r="AH11" s="48"/>
      <c r="AI11" s="49">
        <v>100000</v>
      </c>
      <c r="AJ11" s="50">
        <f t="shared" si="3"/>
        <v>0</v>
      </c>
      <c r="AK11" s="51">
        <f t="shared" si="3"/>
        <v>0</v>
      </c>
      <c r="AL11" s="51">
        <f t="shared" si="3"/>
        <v>0</v>
      </c>
      <c r="AM11" s="51">
        <f t="shared" si="3"/>
        <v>0</v>
      </c>
      <c r="AN11" s="51">
        <f t="shared" si="3"/>
        <v>100000</v>
      </c>
      <c r="AO11" s="51">
        <f t="shared" si="3"/>
        <v>0</v>
      </c>
      <c r="AP11" s="52">
        <f t="shared" si="4"/>
        <v>100000</v>
      </c>
      <c r="AQ11" s="53"/>
      <c r="AR11" s="53"/>
    </row>
    <row r="12" spans="1:44" ht="33.75" customHeight="1">
      <c r="A12" s="33">
        <v>4</v>
      </c>
      <c r="B12" s="34" t="s">
        <v>72</v>
      </c>
      <c r="C12" s="35">
        <v>1</v>
      </c>
      <c r="D12" s="35">
        <v>4</v>
      </c>
      <c r="E12" s="36" t="s">
        <v>73</v>
      </c>
      <c r="F12" s="36" t="s">
        <v>74</v>
      </c>
      <c r="G12" s="35" t="s">
        <v>75</v>
      </c>
      <c r="H12" s="36" t="s">
        <v>76</v>
      </c>
      <c r="I12" s="36" t="s">
        <v>77</v>
      </c>
      <c r="J12" s="37" t="s">
        <v>78</v>
      </c>
      <c r="K12" s="38"/>
      <c r="L12" s="39">
        <v>1</v>
      </c>
      <c r="M12" s="39"/>
      <c r="N12" s="40"/>
      <c r="O12" s="40"/>
      <c r="P12" s="40"/>
      <c r="Q12" s="41"/>
      <c r="R12" s="41"/>
      <c r="S12" s="41"/>
      <c r="T12" s="42"/>
      <c r="U12" s="39"/>
      <c r="V12" s="39">
        <v>1</v>
      </c>
      <c r="W12" s="39"/>
      <c r="X12" s="39"/>
      <c r="Y12" s="39"/>
      <c r="Z12" s="39"/>
      <c r="AA12" s="39"/>
      <c r="AB12" s="43">
        <f>IF(SUM(Q12:AA12)&gt;0,1,"")</f>
        <v>1</v>
      </c>
      <c r="AC12" s="44"/>
      <c r="AD12" s="45"/>
      <c r="AE12" s="45"/>
      <c r="AF12" s="46">
        <f t="shared" si="2"/>
        <v>0</v>
      </c>
      <c r="AG12" s="47"/>
      <c r="AH12" s="48"/>
      <c r="AI12" s="49">
        <v>100000</v>
      </c>
      <c r="AJ12" s="50">
        <f t="shared" si="3"/>
        <v>0</v>
      </c>
      <c r="AK12" s="51">
        <f t="shared" si="3"/>
        <v>100000</v>
      </c>
      <c r="AL12" s="51">
        <f t="shared" si="3"/>
        <v>0</v>
      </c>
      <c r="AM12" s="51">
        <f t="shared" si="3"/>
        <v>0</v>
      </c>
      <c r="AN12" s="51">
        <f t="shared" si="3"/>
        <v>0</v>
      </c>
      <c r="AO12" s="51">
        <f t="shared" si="3"/>
        <v>0</v>
      </c>
      <c r="AP12" s="52">
        <f t="shared" si="4"/>
        <v>100000</v>
      </c>
      <c r="AQ12" s="53"/>
      <c r="AR12" s="53"/>
    </row>
    <row r="13" spans="1:44" ht="78.75">
      <c r="A13" s="33">
        <v>5</v>
      </c>
      <c r="B13" s="34" t="s">
        <v>72</v>
      </c>
      <c r="C13" s="35">
        <v>1</v>
      </c>
      <c r="D13" s="35">
        <v>5</v>
      </c>
      <c r="E13" s="36" t="s">
        <v>79</v>
      </c>
      <c r="F13" s="36" t="s">
        <v>80</v>
      </c>
      <c r="G13" s="35" t="s">
        <v>75</v>
      </c>
      <c r="H13" s="36" t="s">
        <v>76</v>
      </c>
      <c r="I13" s="36" t="s">
        <v>81</v>
      </c>
      <c r="J13" s="37" t="s">
        <v>82</v>
      </c>
      <c r="K13" s="38"/>
      <c r="L13" s="39"/>
      <c r="M13" s="39"/>
      <c r="N13" s="40">
        <v>1</v>
      </c>
      <c r="O13" s="40"/>
      <c r="P13" s="40"/>
      <c r="Q13" s="41"/>
      <c r="R13" s="41">
        <v>1</v>
      </c>
      <c r="S13" s="41"/>
      <c r="T13" s="42"/>
      <c r="U13" s="39"/>
      <c r="V13" s="39"/>
      <c r="W13" s="39"/>
      <c r="X13" s="39"/>
      <c r="Y13" s="39"/>
      <c r="Z13" s="39"/>
      <c r="AA13" s="39"/>
      <c r="AB13" s="43">
        <f>IF(SUM(Q13:AA13)&gt;0,1,"")</f>
        <v>1</v>
      </c>
      <c r="AC13" s="44"/>
      <c r="AD13" s="45"/>
      <c r="AE13" s="45"/>
      <c r="AF13" s="46">
        <f t="shared" si="2"/>
        <v>0</v>
      </c>
      <c r="AG13" s="47"/>
      <c r="AH13" s="48"/>
      <c r="AI13" s="49">
        <v>100000</v>
      </c>
      <c r="AJ13" s="50">
        <f t="shared" si="3"/>
        <v>0</v>
      </c>
      <c r="AK13" s="51">
        <f t="shared" si="3"/>
        <v>0</v>
      </c>
      <c r="AL13" s="51">
        <f t="shared" si="3"/>
        <v>0</v>
      </c>
      <c r="AM13" s="51">
        <f t="shared" si="3"/>
        <v>100000</v>
      </c>
      <c r="AN13" s="51">
        <f t="shared" si="3"/>
        <v>0</v>
      </c>
      <c r="AO13" s="51">
        <f t="shared" si="3"/>
        <v>0</v>
      </c>
      <c r="AP13" s="52">
        <f t="shared" si="4"/>
        <v>100000</v>
      </c>
      <c r="AQ13" s="53"/>
      <c r="AR13" s="53"/>
    </row>
    <row r="14" spans="1:44" ht="45">
      <c r="A14" s="33">
        <v>6</v>
      </c>
      <c r="B14" s="34" t="s">
        <v>56</v>
      </c>
      <c r="C14" s="35">
        <v>16</v>
      </c>
      <c r="D14" s="35">
        <v>3</v>
      </c>
      <c r="E14" s="36" t="s">
        <v>83</v>
      </c>
      <c r="F14" s="36" t="s">
        <v>84</v>
      </c>
      <c r="G14" s="35" t="s">
        <v>85</v>
      </c>
      <c r="H14" s="36" t="s">
        <v>86</v>
      </c>
      <c r="I14" s="36" t="s">
        <v>87</v>
      </c>
      <c r="J14" s="57" t="s">
        <v>88</v>
      </c>
      <c r="K14" s="38"/>
      <c r="L14" s="39">
        <v>1</v>
      </c>
      <c r="M14" s="39"/>
      <c r="N14" s="40"/>
      <c r="O14" s="40"/>
      <c r="P14" s="40"/>
      <c r="Q14" s="41"/>
      <c r="R14" s="41"/>
      <c r="S14" s="41"/>
      <c r="T14" s="42"/>
      <c r="U14" s="39"/>
      <c r="V14" s="39"/>
      <c r="W14" s="39"/>
      <c r="X14" s="39"/>
      <c r="Y14" s="39"/>
      <c r="Z14" s="39"/>
      <c r="AA14" s="39"/>
      <c r="AB14" s="43">
        <f>IF(SUM(Q14:AA14)&gt;0,1,"")</f>
      </c>
      <c r="AC14" s="44">
        <f>IF(AB14&lt;&gt;"","!!!","")</f>
      </c>
      <c r="AD14" s="45">
        <v>98000</v>
      </c>
      <c r="AE14" s="45">
        <v>36000</v>
      </c>
      <c r="AF14" s="46">
        <f t="shared" si="2"/>
        <v>0.26865671641791045</v>
      </c>
      <c r="AG14" s="47"/>
      <c r="AH14" s="48" t="s">
        <v>89</v>
      </c>
      <c r="AI14" s="49">
        <v>98000</v>
      </c>
      <c r="AJ14" s="50">
        <f t="shared" si="3"/>
        <v>0</v>
      </c>
      <c r="AK14" s="51">
        <f t="shared" si="3"/>
        <v>98000</v>
      </c>
      <c r="AL14" s="51">
        <f t="shared" si="3"/>
        <v>0</v>
      </c>
      <c r="AM14" s="51">
        <f t="shared" si="3"/>
        <v>0</v>
      </c>
      <c r="AN14" s="51">
        <f t="shared" si="3"/>
        <v>0</v>
      </c>
      <c r="AO14" s="51">
        <f t="shared" si="3"/>
        <v>0</v>
      </c>
      <c r="AP14" s="52">
        <f t="shared" si="4"/>
        <v>98000</v>
      </c>
      <c r="AQ14" s="53"/>
      <c r="AR14" s="53"/>
    </row>
    <row r="15" spans="1:44" ht="47.25">
      <c r="A15" s="33">
        <v>7</v>
      </c>
      <c r="B15" s="34" t="s">
        <v>90</v>
      </c>
      <c r="C15" s="35">
        <v>10</v>
      </c>
      <c r="D15" s="35">
        <v>1</v>
      </c>
      <c r="E15" s="36" t="s">
        <v>91</v>
      </c>
      <c r="F15" s="36" t="s">
        <v>92</v>
      </c>
      <c r="G15" s="36" t="s">
        <v>93</v>
      </c>
      <c r="H15" s="36" t="s">
        <v>94</v>
      </c>
      <c r="I15" s="36" t="s">
        <v>95</v>
      </c>
      <c r="J15" s="37" t="s">
        <v>96</v>
      </c>
      <c r="K15" s="38"/>
      <c r="L15" s="39"/>
      <c r="M15" s="39"/>
      <c r="N15" s="40"/>
      <c r="O15" s="40">
        <v>1</v>
      </c>
      <c r="P15" s="40"/>
      <c r="Q15" s="41"/>
      <c r="R15" s="41"/>
      <c r="S15" s="41"/>
      <c r="T15" s="42"/>
      <c r="U15" s="39"/>
      <c r="V15" s="39"/>
      <c r="W15" s="39"/>
      <c r="X15" s="39"/>
      <c r="Y15" s="39"/>
      <c r="Z15" s="39"/>
      <c r="AA15" s="39"/>
      <c r="AB15" s="43"/>
      <c r="AC15" s="44">
        <v>4</v>
      </c>
      <c r="AD15" s="45">
        <v>93650</v>
      </c>
      <c r="AE15" s="45">
        <v>198350</v>
      </c>
      <c r="AF15" s="46"/>
      <c r="AG15" s="47"/>
      <c r="AH15" s="48"/>
      <c r="AI15" s="49">
        <v>91000</v>
      </c>
      <c r="AJ15" s="50">
        <f t="shared" si="3"/>
        <v>0</v>
      </c>
      <c r="AK15" s="51">
        <f t="shared" si="3"/>
        <v>0</v>
      </c>
      <c r="AL15" s="51">
        <f t="shared" si="3"/>
        <v>0</v>
      </c>
      <c r="AM15" s="51">
        <f t="shared" si="3"/>
        <v>0</v>
      </c>
      <c r="AN15" s="51">
        <f t="shared" si="3"/>
        <v>91000</v>
      </c>
      <c r="AO15" s="51">
        <f t="shared" si="3"/>
        <v>0</v>
      </c>
      <c r="AP15" s="52">
        <f t="shared" si="4"/>
        <v>91000</v>
      </c>
      <c r="AQ15" s="53" t="s">
        <v>97</v>
      </c>
      <c r="AR15" s="53"/>
    </row>
    <row r="16" spans="1:44" ht="110.25">
      <c r="A16" s="33">
        <v>8</v>
      </c>
      <c r="B16" s="34" t="s">
        <v>64</v>
      </c>
      <c r="C16" s="35">
        <v>16</v>
      </c>
      <c r="D16" s="35">
        <v>2</v>
      </c>
      <c r="E16" s="36" t="s">
        <v>98</v>
      </c>
      <c r="F16" s="36" t="s">
        <v>99</v>
      </c>
      <c r="G16" s="35" t="s">
        <v>100</v>
      </c>
      <c r="H16" s="36" t="s">
        <v>101</v>
      </c>
      <c r="I16" s="36" t="s">
        <v>102</v>
      </c>
      <c r="J16" s="37" t="s">
        <v>103</v>
      </c>
      <c r="K16" s="38">
        <v>1</v>
      </c>
      <c r="L16" s="39"/>
      <c r="M16" s="39"/>
      <c r="N16" s="40"/>
      <c r="O16" s="40"/>
      <c r="P16" s="40"/>
      <c r="Q16" s="41"/>
      <c r="R16" s="41"/>
      <c r="S16" s="41"/>
      <c r="T16" s="42"/>
      <c r="U16" s="39"/>
      <c r="V16" s="39"/>
      <c r="W16" s="39"/>
      <c r="X16" s="39"/>
      <c r="Y16" s="39"/>
      <c r="Z16" s="39"/>
      <c r="AA16" s="39"/>
      <c r="AB16" s="43">
        <f>IF(SUM(Q16:AA16)&gt;0,1,"")</f>
      </c>
      <c r="AC16" s="44">
        <v>3.4</v>
      </c>
      <c r="AD16" s="45">
        <v>78930</v>
      </c>
      <c r="AE16" s="45">
        <v>19730</v>
      </c>
      <c r="AF16" s="58">
        <f>ROUND(IF(AE16&gt;0,AE16/(AE16+AD16),0),2)</f>
        <v>0.2</v>
      </c>
      <c r="AG16" s="47"/>
      <c r="AH16" s="48"/>
      <c r="AI16" s="49">
        <v>78000</v>
      </c>
      <c r="AJ16" s="50">
        <f t="shared" si="3"/>
        <v>78000</v>
      </c>
      <c r="AK16" s="51">
        <f t="shared" si="3"/>
        <v>0</v>
      </c>
      <c r="AL16" s="51">
        <f t="shared" si="3"/>
        <v>0</v>
      </c>
      <c r="AM16" s="51">
        <f t="shared" si="3"/>
        <v>0</v>
      </c>
      <c r="AN16" s="51">
        <f t="shared" si="3"/>
        <v>0</v>
      </c>
      <c r="AO16" s="51">
        <f t="shared" si="3"/>
        <v>0</v>
      </c>
      <c r="AP16" s="52">
        <f t="shared" si="4"/>
        <v>78000</v>
      </c>
      <c r="AQ16" s="53" t="s">
        <v>104</v>
      </c>
      <c r="AR16" s="53"/>
    </row>
    <row r="17" spans="1:44" ht="63">
      <c r="A17" s="33">
        <v>9</v>
      </c>
      <c r="B17" s="34" t="s">
        <v>48</v>
      </c>
      <c r="C17" s="35">
        <v>12</v>
      </c>
      <c r="D17" s="35">
        <v>1</v>
      </c>
      <c r="E17" s="36" t="s">
        <v>105</v>
      </c>
      <c r="F17" s="36" t="s">
        <v>106</v>
      </c>
      <c r="G17" s="35" t="s">
        <v>107</v>
      </c>
      <c r="H17" s="36" t="s">
        <v>108</v>
      </c>
      <c r="I17" s="36" t="s">
        <v>109</v>
      </c>
      <c r="J17" s="37" t="s">
        <v>110</v>
      </c>
      <c r="K17" s="38"/>
      <c r="L17" s="39">
        <v>1</v>
      </c>
      <c r="M17" s="39"/>
      <c r="N17" s="40"/>
      <c r="O17" s="40"/>
      <c r="P17" s="40"/>
      <c r="Q17" s="41"/>
      <c r="R17" s="41"/>
      <c r="S17" s="41"/>
      <c r="T17" s="42"/>
      <c r="U17" s="39"/>
      <c r="V17" s="39"/>
      <c r="W17" s="39"/>
      <c r="X17" s="39"/>
      <c r="Y17" s="39"/>
      <c r="Z17" s="39"/>
      <c r="AA17" s="39"/>
      <c r="AB17" s="43">
        <f>IF(SUM(Q17:AA17)&gt;0,1,"")</f>
      </c>
      <c r="AC17" s="44">
        <v>5.3</v>
      </c>
      <c r="AD17" s="45">
        <v>79170</v>
      </c>
      <c r="AE17" s="45">
        <v>2500</v>
      </c>
      <c r="AF17" s="46">
        <f>IF(AE17&gt;0,AE17/(AE17+AD17),0)</f>
        <v>0.03061099546957267</v>
      </c>
      <c r="AG17" s="47"/>
      <c r="AH17" s="48"/>
      <c r="AI17" s="49">
        <v>75000</v>
      </c>
      <c r="AJ17" s="50">
        <f t="shared" si="3"/>
        <v>0</v>
      </c>
      <c r="AK17" s="51">
        <f t="shared" si="3"/>
        <v>75000</v>
      </c>
      <c r="AL17" s="51">
        <f t="shared" si="3"/>
        <v>0</v>
      </c>
      <c r="AM17" s="51">
        <f t="shared" si="3"/>
        <v>0</v>
      </c>
      <c r="AN17" s="51">
        <f t="shared" si="3"/>
        <v>0</v>
      </c>
      <c r="AO17" s="51">
        <f t="shared" si="3"/>
        <v>0</v>
      </c>
      <c r="AP17" s="52">
        <f t="shared" si="4"/>
        <v>75000</v>
      </c>
      <c r="AQ17" s="53"/>
      <c r="AR17" s="53"/>
    </row>
    <row r="18" spans="1:44" ht="31.5">
      <c r="A18" s="33">
        <v>10</v>
      </c>
      <c r="B18" s="34" t="s">
        <v>48</v>
      </c>
      <c r="C18" s="35">
        <v>11</v>
      </c>
      <c r="D18" s="35">
        <v>1</v>
      </c>
      <c r="E18" s="36" t="s">
        <v>111</v>
      </c>
      <c r="F18" s="36" t="s">
        <v>112</v>
      </c>
      <c r="G18" s="35" t="s">
        <v>113</v>
      </c>
      <c r="H18" s="36" t="s">
        <v>114</v>
      </c>
      <c r="I18" s="36" t="s">
        <v>115</v>
      </c>
      <c r="J18" s="37" t="s">
        <v>116</v>
      </c>
      <c r="K18" s="38"/>
      <c r="L18" s="42"/>
      <c r="M18" s="39"/>
      <c r="N18" s="40">
        <v>1</v>
      </c>
      <c r="O18" s="40"/>
      <c r="P18" s="40"/>
      <c r="Q18" s="41"/>
      <c r="R18" s="41"/>
      <c r="S18" s="41"/>
      <c r="T18" s="42"/>
      <c r="U18" s="39"/>
      <c r="V18" s="39"/>
      <c r="W18" s="39"/>
      <c r="X18" s="39"/>
      <c r="Y18" s="39"/>
      <c r="Z18" s="39"/>
      <c r="AA18" s="39"/>
      <c r="AB18" s="43">
        <f>IF(SUM(Q18:AA18)&gt;0,1,"")</f>
      </c>
      <c r="AC18" s="44">
        <v>5.4</v>
      </c>
      <c r="AD18" s="45">
        <v>72602.8</v>
      </c>
      <c r="AE18" s="45">
        <v>6320</v>
      </c>
      <c r="AF18" s="46">
        <f>IF(AE18&gt;0,AE18/(AE18+AD18),0)</f>
        <v>0.08007825368588038</v>
      </c>
      <c r="AG18" s="47"/>
      <c r="AH18" s="48"/>
      <c r="AI18" s="49">
        <v>72000</v>
      </c>
      <c r="AJ18" s="50">
        <f t="shared" si="3"/>
        <v>0</v>
      </c>
      <c r="AK18" s="51">
        <f t="shared" si="3"/>
        <v>0</v>
      </c>
      <c r="AL18" s="51">
        <f t="shared" si="3"/>
        <v>0</v>
      </c>
      <c r="AM18" s="51">
        <f t="shared" si="3"/>
        <v>72000</v>
      </c>
      <c r="AN18" s="51">
        <f t="shared" si="3"/>
        <v>0</v>
      </c>
      <c r="AO18" s="51">
        <f t="shared" si="3"/>
        <v>0</v>
      </c>
      <c r="AP18" s="52">
        <f t="shared" si="4"/>
        <v>72000</v>
      </c>
      <c r="AQ18" s="53"/>
      <c r="AR18" s="53"/>
    </row>
    <row r="19" spans="1:44" ht="22.5">
      <c r="A19" s="33">
        <v>11</v>
      </c>
      <c r="B19" s="34" t="s">
        <v>56</v>
      </c>
      <c r="C19" s="35">
        <v>15</v>
      </c>
      <c r="D19" s="35">
        <v>4</v>
      </c>
      <c r="E19" s="36" t="s">
        <v>117</v>
      </c>
      <c r="F19" s="36" t="s">
        <v>118</v>
      </c>
      <c r="G19" s="35" t="s">
        <v>119</v>
      </c>
      <c r="H19" s="35" t="s">
        <v>120</v>
      </c>
      <c r="I19" s="36" t="s">
        <v>121</v>
      </c>
      <c r="J19" s="57" t="s">
        <v>122</v>
      </c>
      <c r="K19" s="38"/>
      <c r="L19" s="39">
        <v>1</v>
      </c>
      <c r="M19" s="39"/>
      <c r="N19" s="40"/>
      <c r="O19" s="40"/>
      <c r="P19" s="40"/>
      <c r="Q19" s="41"/>
      <c r="R19" s="41"/>
      <c r="S19" s="41"/>
      <c r="T19" s="42"/>
      <c r="U19" s="39"/>
      <c r="V19" s="39"/>
      <c r="W19" s="39"/>
      <c r="X19" s="39"/>
      <c r="Y19" s="39"/>
      <c r="Z19" s="39"/>
      <c r="AA19" s="39"/>
      <c r="AB19" s="43">
        <f>IF(SUM(Q19:AA19)&gt;0,1,"")</f>
      </c>
      <c r="AC19" s="44">
        <f>IF(AB19&lt;&gt;"","!!!","")</f>
      </c>
      <c r="AD19" s="45">
        <v>71453</v>
      </c>
      <c r="AE19" s="45">
        <v>105481</v>
      </c>
      <c r="AF19" s="46">
        <f>IF(AE19&gt;0,AE19/(AE19+AD19),0)</f>
        <v>0.5961601501124714</v>
      </c>
      <c r="AG19" s="47">
        <f>AD19</f>
        <v>71453</v>
      </c>
      <c r="AH19" s="48" t="s">
        <v>123</v>
      </c>
      <c r="AI19" s="49">
        <v>70000</v>
      </c>
      <c r="AJ19" s="50">
        <f t="shared" si="3"/>
        <v>0</v>
      </c>
      <c r="AK19" s="51">
        <f t="shared" si="3"/>
        <v>70000</v>
      </c>
      <c r="AL19" s="51">
        <f t="shared" si="3"/>
        <v>0</v>
      </c>
      <c r="AM19" s="51">
        <f t="shared" si="3"/>
        <v>0</v>
      </c>
      <c r="AN19" s="51">
        <f t="shared" si="3"/>
        <v>0</v>
      </c>
      <c r="AO19" s="51">
        <f t="shared" si="3"/>
        <v>0</v>
      </c>
      <c r="AP19" s="52">
        <f t="shared" si="4"/>
        <v>70000</v>
      </c>
      <c r="AQ19" s="53"/>
      <c r="AR19" s="53"/>
    </row>
    <row r="20" spans="1:44" ht="63">
      <c r="A20" s="33">
        <v>12</v>
      </c>
      <c r="B20" s="34" t="s">
        <v>90</v>
      </c>
      <c r="C20" s="35">
        <v>14</v>
      </c>
      <c r="D20" s="35">
        <v>1</v>
      </c>
      <c r="E20" s="36" t="s">
        <v>124</v>
      </c>
      <c r="F20" s="36" t="s">
        <v>125</v>
      </c>
      <c r="G20" s="35" t="s">
        <v>126</v>
      </c>
      <c r="H20" s="36" t="s">
        <v>127</v>
      </c>
      <c r="I20" s="36" t="s">
        <v>128</v>
      </c>
      <c r="J20" s="37" t="s">
        <v>129</v>
      </c>
      <c r="K20" s="38"/>
      <c r="L20" s="39"/>
      <c r="M20" s="39"/>
      <c r="N20" s="40"/>
      <c r="O20" s="40">
        <v>1</v>
      </c>
      <c r="P20" s="40"/>
      <c r="Q20" s="41"/>
      <c r="R20" s="41"/>
      <c r="S20" s="41"/>
      <c r="T20" s="42"/>
      <c r="U20" s="39"/>
      <c r="V20" s="39"/>
      <c r="W20" s="39"/>
      <c r="X20" s="39"/>
      <c r="Y20" s="39"/>
      <c r="Z20" s="39"/>
      <c r="AA20" s="39"/>
      <c r="AB20" s="43"/>
      <c r="AC20" s="44">
        <v>4.6</v>
      </c>
      <c r="AD20" s="45">
        <v>81000</v>
      </c>
      <c r="AE20" s="45">
        <v>13000</v>
      </c>
      <c r="AF20" s="46"/>
      <c r="AG20" s="47"/>
      <c r="AH20" s="48"/>
      <c r="AI20" s="49">
        <v>70000</v>
      </c>
      <c r="AJ20" s="50">
        <f t="shared" si="3"/>
        <v>0</v>
      </c>
      <c r="AK20" s="51">
        <f t="shared" si="3"/>
        <v>0</v>
      </c>
      <c r="AL20" s="51">
        <f t="shared" si="3"/>
        <v>0</v>
      </c>
      <c r="AM20" s="51">
        <f t="shared" si="3"/>
        <v>0</v>
      </c>
      <c r="AN20" s="51">
        <f t="shared" si="3"/>
        <v>70000</v>
      </c>
      <c r="AO20" s="51">
        <f t="shared" si="3"/>
        <v>0</v>
      </c>
      <c r="AP20" s="52">
        <f t="shared" si="4"/>
        <v>70000</v>
      </c>
      <c r="AQ20" s="53" t="s">
        <v>130</v>
      </c>
      <c r="AR20" s="53"/>
    </row>
    <row r="21" spans="1:44" ht="78.75">
      <c r="A21" s="33">
        <v>13</v>
      </c>
      <c r="B21" s="34" t="s">
        <v>64</v>
      </c>
      <c r="C21" s="35">
        <v>11</v>
      </c>
      <c r="D21" s="55">
        <v>4</v>
      </c>
      <c r="E21" s="36" t="s">
        <v>131</v>
      </c>
      <c r="F21" s="36" t="s">
        <v>132</v>
      </c>
      <c r="G21" s="56" t="s">
        <v>133</v>
      </c>
      <c r="H21" s="36" t="s">
        <v>134</v>
      </c>
      <c r="I21" s="36" t="s">
        <v>135</v>
      </c>
      <c r="J21" s="37" t="s">
        <v>136</v>
      </c>
      <c r="K21" s="38"/>
      <c r="L21" s="39"/>
      <c r="M21" s="39"/>
      <c r="N21" s="40"/>
      <c r="O21" s="40">
        <v>1</v>
      </c>
      <c r="P21" s="40"/>
      <c r="Q21" s="41"/>
      <c r="R21" s="41"/>
      <c r="S21" s="41"/>
      <c r="T21" s="42"/>
      <c r="U21" s="39"/>
      <c r="V21" s="39"/>
      <c r="W21" s="39"/>
      <c r="X21" s="39"/>
      <c r="Y21" s="39"/>
      <c r="Z21" s="39"/>
      <c r="AA21" s="39"/>
      <c r="AB21" s="43" t="s">
        <v>71</v>
      </c>
      <c r="AC21" s="44">
        <v>5.4</v>
      </c>
      <c r="AD21" s="45">
        <v>66750</v>
      </c>
      <c r="AE21" s="45">
        <v>18150</v>
      </c>
      <c r="AF21" s="46">
        <f>IF(AE21&gt;0,AE21/(AE21+AD21),0)</f>
        <v>0.2137809187279152</v>
      </c>
      <c r="AG21" s="47"/>
      <c r="AH21" s="48"/>
      <c r="AI21" s="49">
        <v>66000</v>
      </c>
      <c r="AJ21" s="50">
        <f t="shared" si="3"/>
        <v>0</v>
      </c>
      <c r="AK21" s="51">
        <f t="shared" si="3"/>
        <v>0</v>
      </c>
      <c r="AL21" s="51">
        <f t="shared" si="3"/>
        <v>0</v>
      </c>
      <c r="AM21" s="51">
        <f t="shared" si="3"/>
        <v>0</v>
      </c>
      <c r="AN21" s="51">
        <f t="shared" si="3"/>
        <v>66000</v>
      </c>
      <c r="AO21" s="51">
        <f t="shared" si="3"/>
        <v>0</v>
      </c>
      <c r="AP21" s="52">
        <f t="shared" si="4"/>
        <v>66000</v>
      </c>
      <c r="AQ21" s="53"/>
      <c r="AR21" s="53"/>
    </row>
    <row r="22" spans="1:44" ht="31.5">
      <c r="A22" s="33">
        <v>14</v>
      </c>
      <c r="B22" s="34" t="s">
        <v>48</v>
      </c>
      <c r="C22" s="35">
        <v>6</v>
      </c>
      <c r="D22" s="35">
        <v>4</v>
      </c>
      <c r="E22" s="36" t="s">
        <v>137</v>
      </c>
      <c r="F22" s="36" t="s">
        <v>138</v>
      </c>
      <c r="G22" s="35" t="s">
        <v>139</v>
      </c>
      <c r="H22" s="36" t="s">
        <v>140</v>
      </c>
      <c r="I22" s="36" t="s">
        <v>141</v>
      </c>
      <c r="J22" s="37" t="s">
        <v>142</v>
      </c>
      <c r="K22" s="38"/>
      <c r="L22" s="39"/>
      <c r="M22" s="39"/>
      <c r="N22" s="40"/>
      <c r="O22" s="40">
        <v>1</v>
      </c>
      <c r="P22" s="40"/>
      <c r="Q22" s="41"/>
      <c r="R22" s="41"/>
      <c r="S22" s="41"/>
      <c r="T22" s="42"/>
      <c r="U22" s="39"/>
      <c r="V22" s="39"/>
      <c r="W22" s="39"/>
      <c r="X22" s="39"/>
      <c r="Y22" s="39"/>
      <c r="Z22" s="39"/>
      <c r="AA22" s="39"/>
      <c r="AB22" s="43">
        <f>IF(SUM(Q22:AA22)&gt;0,1,"")</f>
      </c>
      <c r="AC22" s="44">
        <v>4.1</v>
      </c>
      <c r="AD22" s="45">
        <v>83800</v>
      </c>
      <c r="AE22" s="45">
        <v>70963</v>
      </c>
      <c r="AF22" s="46">
        <f>IF(AE22&gt;0,AE22/(AE22+AD22),0)</f>
        <v>0.45852690888649095</v>
      </c>
      <c r="AG22" s="47">
        <v>28000</v>
      </c>
      <c r="AH22" s="48"/>
      <c r="AI22" s="49">
        <v>62000</v>
      </c>
      <c r="AJ22" s="50">
        <f t="shared" si="3"/>
        <v>0</v>
      </c>
      <c r="AK22" s="51">
        <f t="shared" si="3"/>
        <v>0</v>
      </c>
      <c r="AL22" s="51">
        <f t="shared" si="3"/>
        <v>0</v>
      </c>
      <c r="AM22" s="51">
        <f t="shared" si="3"/>
        <v>0</v>
      </c>
      <c r="AN22" s="51">
        <f t="shared" si="3"/>
        <v>62000</v>
      </c>
      <c r="AO22" s="51">
        <f t="shared" si="3"/>
        <v>0</v>
      </c>
      <c r="AP22" s="52">
        <f t="shared" si="4"/>
        <v>62000</v>
      </c>
      <c r="AQ22" s="53"/>
      <c r="AR22" s="53"/>
    </row>
    <row r="23" spans="1:44" ht="63">
      <c r="A23" s="33">
        <v>15</v>
      </c>
      <c r="B23" s="34" t="s">
        <v>56</v>
      </c>
      <c r="C23" s="35">
        <v>7</v>
      </c>
      <c r="D23" s="36">
        <v>9</v>
      </c>
      <c r="E23" s="36" t="s">
        <v>143</v>
      </c>
      <c r="F23" s="36" t="s">
        <v>144</v>
      </c>
      <c r="G23" s="35" t="s">
        <v>145</v>
      </c>
      <c r="H23" s="36" t="s">
        <v>60</v>
      </c>
      <c r="I23" s="36" t="s">
        <v>146</v>
      </c>
      <c r="J23" s="54" t="s">
        <v>147</v>
      </c>
      <c r="K23" s="38"/>
      <c r="L23" s="39"/>
      <c r="M23" s="39"/>
      <c r="N23" s="40"/>
      <c r="O23" s="40">
        <v>1</v>
      </c>
      <c r="P23" s="40"/>
      <c r="Q23" s="41"/>
      <c r="R23" s="41"/>
      <c r="S23" s="41"/>
      <c r="T23" s="42"/>
      <c r="U23" s="39"/>
      <c r="V23" s="39"/>
      <c r="W23" s="39"/>
      <c r="X23" s="39"/>
      <c r="Y23" s="39"/>
      <c r="Z23" s="39"/>
      <c r="AA23" s="39"/>
      <c r="AB23" s="43">
        <f>IF(SUM(Q23:AA23)&gt;0,1,"")</f>
      </c>
      <c r="AC23" s="44">
        <f>IF(AB23&lt;&gt;"","!!!","")</f>
      </c>
      <c r="AD23" s="45">
        <v>62070</v>
      </c>
      <c r="AE23" s="45">
        <v>20310</v>
      </c>
      <c r="AF23" s="46">
        <f>IF(AE23&gt;0,AE23/(AE23+AD23),0)</f>
        <v>0.24654042243262927</v>
      </c>
      <c r="AG23" s="47"/>
      <c r="AH23" s="48" t="s">
        <v>148</v>
      </c>
      <c r="AI23" s="49">
        <v>62000</v>
      </c>
      <c r="AJ23" s="50">
        <f t="shared" si="3"/>
        <v>0</v>
      </c>
      <c r="AK23" s="51">
        <f t="shared" si="3"/>
        <v>0</v>
      </c>
      <c r="AL23" s="51">
        <f t="shared" si="3"/>
        <v>0</v>
      </c>
      <c r="AM23" s="51">
        <f t="shared" si="3"/>
        <v>0</v>
      </c>
      <c r="AN23" s="51">
        <f t="shared" si="3"/>
        <v>62000</v>
      </c>
      <c r="AO23" s="51">
        <f t="shared" si="3"/>
        <v>0</v>
      </c>
      <c r="AP23" s="52">
        <f t="shared" si="4"/>
        <v>62000</v>
      </c>
      <c r="AQ23" s="53"/>
      <c r="AR23" s="53"/>
    </row>
    <row r="24" spans="1:44" ht="42.75">
      <c r="A24" s="33">
        <v>16</v>
      </c>
      <c r="B24" s="34" t="s">
        <v>90</v>
      </c>
      <c r="C24" s="35">
        <v>1</v>
      </c>
      <c r="D24" s="35">
        <v>2</v>
      </c>
      <c r="E24" s="59" t="s">
        <v>149</v>
      </c>
      <c r="F24" s="36" t="s">
        <v>150</v>
      </c>
      <c r="G24" s="35" t="s">
        <v>151</v>
      </c>
      <c r="H24" s="36" t="s">
        <v>152</v>
      </c>
      <c r="I24" s="36" t="s">
        <v>153</v>
      </c>
      <c r="J24" s="37" t="s">
        <v>154</v>
      </c>
      <c r="K24" s="38">
        <v>1</v>
      </c>
      <c r="L24" s="39"/>
      <c r="M24" s="39"/>
      <c r="N24" s="40"/>
      <c r="O24" s="40"/>
      <c r="P24" s="40"/>
      <c r="Q24" s="41"/>
      <c r="R24" s="41"/>
      <c r="S24" s="41"/>
      <c r="T24" s="42"/>
      <c r="U24" s="39"/>
      <c r="V24" s="39"/>
      <c r="W24" s="39"/>
      <c r="X24" s="39"/>
      <c r="Y24" s="39"/>
      <c r="Z24" s="39"/>
      <c r="AA24" s="39"/>
      <c r="AB24" s="43"/>
      <c r="AC24" s="44">
        <v>4.3</v>
      </c>
      <c r="AD24" s="45">
        <v>77430</v>
      </c>
      <c r="AE24" s="45">
        <v>8900</v>
      </c>
      <c r="AF24" s="46"/>
      <c r="AG24" s="47"/>
      <c r="AH24" s="48"/>
      <c r="AI24" s="49">
        <v>60000</v>
      </c>
      <c r="AJ24" s="50">
        <f t="shared" si="3"/>
        <v>60000</v>
      </c>
      <c r="AK24" s="51">
        <f t="shared" si="3"/>
        <v>0</v>
      </c>
      <c r="AL24" s="51">
        <f t="shared" si="3"/>
        <v>0</v>
      </c>
      <c r="AM24" s="51">
        <f t="shared" si="3"/>
        <v>0</v>
      </c>
      <c r="AN24" s="51">
        <f t="shared" si="3"/>
        <v>0</v>
      </c>
      <c r="AO24" s="51">
        <f t="shared" si="3"/>
        <v>0</v>
      </c>
      <c r="AP24" s="52">
        <f t="shared" si="4"/>
        <v>60000</v>
      </c>
      <c r="AQ24" s="53" t="s">
        <v>155</v>
      </c>
      <c r="AR24" s="53" t="s">
        <v>156</v>
      </c>
    </row>
    <row r="25" spans="1:44" ht="47.25">
      <c r="A25" s="33">
        <v>17</v>
      </c>
      <c r="B25" s="34" t="s">
        <v>56</v>
      </c>
      <c r="C25" s="35">
        <v>7</v>
      </c>
      <c r="D25" s="36">
        <v>13</v>
      </c>
      <c r="E25" s="36" t="s">
        <v>157</v>
      </c>
      <c r="F25" s="36" t="s">
        <v>158</v>
      </c>
      <c r="G25" s="35" t="s">
        <v>159</v>
      </c>
      <c r="H25" s="36" t="s">
        <v>60</v>
      </c>
      <c r="I25" s="36" t="s">
        <v>160</v>
      </c>
      <c r="J25" s="54" t="s">
        <v>161</v>
      </c>
      <c r="K25" s="38"/>
      <c r="L25" s="39"/>
      <c r="M25" s="39"/>
      <c r="N25" s="40"/>
      <c r="O25" s="40">
        <v>1</v>
      </c>
      <c r="P25" s="40"/>
      <c r="Q25" s="41"/>
      <c r="R25" s="41"/>
      <c r="S25" s="41"/>
      <c r="T25" s="42"/>
      <c r="U25" s="39"/>
      <c r="V25" s="39"/>
      <c r="W25" s="39"/>
      <c r="X25" s="39"/>
      <c r="Y25" s="39"/>
      <c r="Z25" s="39"/>
      <c r="AA25" s="39"/>
      <c r="AB25" s="43">
        <f>IF(SUM(Q25:AA25)&gt;0,1,"")</f>
      </c>
      <c r="AC25" s="44">
        <f>IF(AB25&lt;&gt;"","!!!","")</f>
      </c>
      <c r="AD25" s="45">
        <v>50960</v>
      </c>
      <c r="AE25" s="45">
        <v>51630</v>
      </c>
      <c r="AF25" s="46">
        <f>IF(AE25&gt;0,AE25/(AE25+AD25),0)</f>
        <v>0.5032654254800663</v>
      </c>
      <c r="AG25" s="47"/>
      <c r="AH25" s="48" t="s">
        <v>162</v>
      </c>
      <c r="AI25" s="49">
        <v>51000</v>
      </c>
      <c r="AJ25" s="50">
        <f t="shared" si="3"/>
        <v>0</v>
      </c>
      <c r="AK25" s="51">
        <f t="shared" si="3"/>
        <v>0</v>
      </c>
      <c r="AL25" s="51">
        <f t="shared" si="3"/>
        <v>0</v>
      </c>
      <c r="AM25" s="51">
        <f t="shared" si="3"/>
        <v>0</v>
      </c>
      <c r="AN25" s="51">
        <f t="shared" si="3"/>
        <v>51000</v>
      </c>
      <c r="AO25" s="51">
        <f t="shared" si="3"/>
        <v>0</v>
      </c>
      <c r="AP25" s="52">
        <f t="shared" si="4"/>
        <v>51000</v>
      </c>
      <c r="AQ25" s="53"/>
      <c r="AR25" s="53"/>
    </row>
    <row r="26" spans="1:44" ht="31.5">
      <c r="A26" s="33">
        <v>18</v>
      </c>
      <c r="B26" s="34" t="s">
        <v>163</v>
      </c>
      <c r="C26" s="35">
        <v>16</v>
      </c>
      <c r="D26" s="35">
        <v>1</v>
      </c>
      <c r="E26" s="36" t="s">
        <v>164</v>
      </c>
      <c r="F26" s="36" t="s">
        <v>165</v>
      </c>
      <c r="G26" s="35" t="s">
        <v>166</v>
      </c>
      <c r="H26" s="36" t="s">
        <v>167</v>
      </c>
      <c r="I26" s="36" t="s">
        <v>168</v>
      </c>
      <c r="J26" s="37" t="s">
        <v>169</v>
      </c>
      <c r="K26" s="38">
        <v>1</v>
      </c>
      <c r="L26" s="39"/>
      <c r="M26" s="39"/>
      <c r="N26" s="40"/>
      <c r="O26" s="40"/>
      <c r="P26" s="40"/>
      <c r="Q26" s="41"/>
      <c r="R26" s="41"/>
      <c r="S26" s="41"/>
      <c r="T26" s="42"/>
      <c r="U26" s="39"/>
      <c r="V26" s="39"/>
      <c r="W26" s="39"/>
      <c r="X26" s="39"/>
      <c r="Y26" s="39"/>
      <c r="Z26" s="39"/>
      <c r="AA26" s="39"/>
      <c r="AB26" s="43"/>
      <c r="AC26" s="44">
        <v>7.5</v>
      </c>
      <c r="AD26" s="45">
        <v>87205</v>
      </c>
      <c r="AE26" s="45">
        <v>14970</v>
      </c>
      <c r="AF26" s="46">
        <f>IF(AE26&gt;0,AE26/(AE26+AD26),0)</f>
        <v>0.14651333496452165</v>
      </c>
      <c r="AG26" s="47">
        <v>87205</v>
      </c>
      <c r="AH26" s="48"/>
      <c r="AI26" s="49">
        <v>50000</v>
      </c>
      <c r="AJ26" s="50">
        <f t="shared" si="3"/>
        <v>50000</v>
      </c>
      <c r="AK26" s="51">
        <f t="shared" si="3"/>
        <v>0</v>
      </c>
      <c r="AL26" s="51">
        <f t="shared" si="3"/>
        <v>0</v>
      </c>
      <c r="AM26" s="51">
        <f t="shared" si="3"/>
        <v>0</v>
      </c>
      <c r="AN26" s="51">
        <f t="shared" si="3"/>
        <v>0</v>
      </c>
      <c r="AO26" s="51">
        <f t="shared" si="3"/>
        <v>0</v>
      </c>
      <c r="AP26" s="52">
        <f t="shared" si="4"/>
        <v>50000</v>
      </c>
      <c r="AQ26" s="53"/>
      <c r="AR26" s="53"/>
    </row>
    <row r="27" spans="1:44" ht="47.25">
      <c r="A27" s="33">
        <v>19</v>
      </c>
      <c r="B27" s="34" t="s">
        <v>90</v>
      </c>
      <c r="C27" s="35">
        <v>4</v>
      </c>
      <c r="D27" s="35">
        <v>1</v>
      </c>
      <c r="E27" s="36" t="s">
        <v>170</v>
      </c>
      <c r="F27" s="36" t="s">
        <v>171</v>
      </c>
      <c r="G27" s="35" t="s">
        <v>172</v>
      </c>
      <c r="H27" s="36" t="s">
        <v>173</v>
      </c>
      <c r="I27" s="36" t="s">
        <v>174</v>
      </c>
      <c r="J27" s="37" t="s">
        <v>175</v>
      </c>
      <c r="K27" s="38"/>
      <c r="L27" s="39"/>
      <c r="M27" s="39"/>
      <c r="N27" s="40"/>
      <c r="O27" s="40">
        <v>1</v>
      </c>
      <c r="P27" s="40"/>
      <c r="Q27" s="41"/>
      <c r="R27" s="41"/>
      <c r="S27" s="41"/>
      <c r="T27" s="42"/>
      <c r="U27" s="39"/>
      <c r="V27" s="39"/>
      <c r="W27" s="39"/>
      <c r="X27" s="39"/>
      <c r="Y27" s="39"/>
      <c r="Z27" s="39"/>
      <c r="AA27" s="39"/>
      <c r="AB27" s="43"/>
      <c r="AC27" s="44">
        <v>4.4</v>
      </c>
      <c r="AD27" s="45">
        <v>62670</v>
      </c>
      <c r="AE27" s="45">
        <v>8910</v>
      </c>
      <c r="AF27" s="46"/>
      <c r="AG27" s="47"/>
      <c r="AH27" s="48"/>
      <c r="AI27" s="49">
        <v>50000</v>
      </c>
      <c r="AJ27" s="50">
        <f t="shared" si="3"/>
        <v>0</v>
      </c>
      <c r="AK27" s="51">
        <f t="shared" si="3"/>
        <v>0</v>
      </c>
      <c r="AL27" s="51">
        <f t="shared" si="3"/>
        <v>0</v>
      </c>
      <c r="AM27" s="51">
        <f t="shared" si="3"/>
        <v>0</v>
      </c>
      <c r="AN27" s="51">
        <f t="shared" si="3"/>
        <v>50000</v>
      </c>
      <c r="AO27" s="51">
        <f t="shared" si="3"/>
        <v>0</v>
      </c>
      <c r="AP27" s="52">
        <f t="shared" si="4"/>
        <v>50000</v>
      </c>
      <c r="AQ27" s="53"/>
      <c r="AR27" s="53"/>
    </row>
    <row r="28" spans="1:44" ht="47.25">
      <c r="A28" s="33">
        <v>20</v>
      </c>
      <c r="B28" s="34" t="s">
        <v>90</v>
      </c>
      <c r="C28" s="35">
        <v>15</v>
      </c>
      <c r="D28" s="35">
        <v>1</v>
      </c>
      <c r="E28" s="36" t="s">
        <v>176</v>
      </c>
      <c r="F28" s="36" t="s">
        <v>177</v>
      </c>
      <c r="G28" s="35" t="s">
        <v>178</v>
      </c>
      <c r="H28" s="36" t="s">
        <v>179</v>
      </c>
      <c r="I28" s="36" t="s">
        <v>180</v>
      </c>
      <c r="J28" s="37" t="s">
        <v>181</v>
      </c>
      <c r="K28" s="38"/>
      <c r="L28" s="39">
        <v>1</v>
      </c>
      <c r="M28" s="39"/>
      <c r="N28" s="40"/>
      <c r="O28" s="40"/>
      <c r="P28" s="40"/>
      <c r="Q28" s="41"/>
      <c r="R28" s="41"/>
      <c r="S28" s="41"/>
      <c r="T28" s="42"/>
      <c r="U28" s="39"/>
      <c r="V28" s="39"/>
      <c r="W28" s="39"/>
      <c r="X28" s="39"/>
      <c r="Y28" s="39"/>
      <c r="Z28" s="39"/>
      <c r="AA28" s="39"/>
      <c r="AB28" s="43"/>
      <c r="AC28" s="44">
        <v>4.4</v>
      </c>
      <c r="AD28" s="45">
        <v>58486</v>
      </c>
      <c r="AE28" s="45">
        <v>14674.68</v>
      </c>
      <c r="AF28" s="46"/>
      <c r="AG28" s="47"/>
      <c r="AH28" s="48"/>
      <c r="AI28" s="49">
        <v>50000</v>
      </c>
      <c r="AJ28" s="50">
        <f t="shared" si="3"/>
        <v>0</v>
      </c>
      <c r="AK28" s="51">
        <f t="shared" si="3"/>
        <v>50000</v>
      </c>
      <c r="AL28" s="51">
        <f t="shared" si="3"/>
        <v>0</v>
      </c>
      <c r="AM28" s="51">
        <f t="shared" si="3"/>
        <v>0</v>
      </c>
      <c r="AN28" s="51">
        <f t="shared" si="3"/>
        <v>0</v>
      </c>
      <c r="AO28" s="51">
        <f t="shared" si="3"/>
        <v>0</v>
      </c>
      <c r="AP28" s="52">
        <f t="shared" si="4"/>
        <v>50000</v>
      </c>
      <c r="AQ28" s="53"/>
      <c r="AR28" s="53"/>
    </row>
    <row r="29" spans="1:44" ht="15.75">
      <c r="A29" s="33">
        <v>21</v>
      </c>
      <c r="B29" s="34" t="s">
        <v>182</v>
      </c>
      <c r="C29" s="35">
        <v>5</v>
      </c>
      <c r="D29" s="35">
        <v>3</v>
      </c>
      <c r="E29" s="36" t="s">
        <v>183</v>
      </c>
      <c r="F29" s="36" t="s">
        <v>184</v>
      </c>
      <c r="G29" s="35" t="s">
        <v>185</v>
      </c>
      <c r="H29" s="36" t="s">
        <v>186</v>
      </c>
      <c r="I29" s="36" t="s">
        <v>187</v>
      </c>
      <c r="J29" s="37" t="s">
        <v>188</v>
      </c>
      <c r="K29" s="38">
        <v>1</v>
      </c>
      <c r="L29" s="39"/>
      <c r="M29" s="39"/>
      <c r="N29" s="40"/>
      <c r="O29" s="40"/>
      <c r="P29" s="40"/>
      <c r="Q29" s="41"/>
      <c r="R29" s="41"/>
      <c r="S29" s="41"/>
      <c r="T29" s="42"/>
      <c r="U29" s="39"/>
      <c r="V29" s="39"/>
      <c r="W29" s="39"/>
      <c r="X29" s="39"/>
      <c r="Y29" s="39"/>
      <c r="Z29" s="39"/>
      <c r="AA29" s="39"/>
      <c r="AB29" s="43">
        <f>IF(SUM(Q29:AA29)&gt;0,1,"")</f>
      </c>
      <c r="AC29" s="44">
        <v>6.2</v>
      </c>
      <c r="AD29" s="45">
        <v>47505</v>
      </c>
      <c r="AE29" s="45">
        <v>12425</v>
      </c>
      <c r="AF29" s="46">
        <f aca="true" t="shared" si="5" ref="AF29:AF34">IF(AE29&gt;0,AE29/(AE29+AD29),0)</f>
        <v>0.20732521274820623</v>
      </c>
      <c r="AG29" s="47">
        <v>40000</v>
      </c>
      <c r="AH29" s="48"/>
      <c r="AI29" s="49">
        <v>47000</v>
      </c>
      <c r="AJ29" s="50">
        <f t="shared" si="3"/>
        <v>47000</v>
      </c>
      <c r="AK29" s="51">
        <f t="shared" si="3"/>
        <v>0</v>
      </c>
      <c r="AL29" s="51">
        <f t="shared" si="3"/>
        <v>0</v>
      </c>
      <c r="AM29" s="51">
        <f t="shared" si="3"/>
        <v>0</v>
      </c>
      <c r="AN29" s="51">
        <f t="shared" si="3"/>
        <v>0</v>
      </c>
      <c r="AO29" s="51">
        <f t="shared" si="3"/>
        <v>0</v>
      </c>
      <c r="AP29" s="52">
        <f t="shared" si="4"/>
        <v>47000</v>
      </c>
      <c r="AQ29" s="53"/>
      <c r="AR29" s="53"/>
    </row>
    <row r="30" spans="1:44" ht="63">
      <c r="A30" s="33">
        <v>22</v>
      </c>
      <c r="B30" s="34" t="s">
        <v>182</v>
      </c>
      <c r="C30" s="35">
        <v>16</v>
      </c>
      <c r="D30" s="35">
        <v>1</v>
      </c>
      <c r="E30" s="36" t="s">
        <v>189</v>
      </c>
      <c r="F30" s="36" t="s">
        <v>190</v>
      </c>
      <c r="G30" s="35" t="s">
        <v>191</v>
      </c>
      <c r="H30" s="36" t="s">
        <v>192</v>
      </c>
      <c r="I30" s="36" t="s">
        <v>193</v>
      </c>
      <c r="J30" s="37" t="s">
        <v>194</v>
      </c>
      <c r="K30" s="38">
        <v>1</v>
      </c>
      <c r="L30" s="39"/>
      <c r="M30" s="39"/>
      <c r="N30" s="40"/>
      <c r="O30" s="40"/>
      <c r="P30" s="40"/>
      <c r="Q30" s="41"/>
      <c r="R30" s="41"/>
      <c r="S30" s="41"/>
      <c r="T30" s="42"/>
      <c r="U30" s="39"/>
      <c r="V30" s="39"/>
      <c r="W30" s="39"/>
      <c r="X30" s="39"/>
      <c r="Y30" s="39"/>
      <c r="Z30" s="39"/>
      <c r="AA30" s="39"/>
      <c r="AB30" s="43"/>
      <c r="AC30" s="44">
        <v>5.7</v>
      </c>
      <c r="AD30" s="45">
        <v>65410</v>
      </c>
      <c r="AE30" s="45">
        <v>19.035</v>
      </c>
      <c r="AF30" s="46">
        <f t="shared" si="5"/>
        <v>0.00029092588634388385</v>
      </c>
      <c r="AG30" s="47">
        <v>45650</v>
      </c>
      <c r="AH30" s="48" t="s">
        <v>195</v>
      </c>
      <c r="AI30" s="49">
        <v>45000</v>
      </c>
      <c r="AJ30" s="50">
        <f t="shared" si="3"/>
        <v>45000</v>
      </c>
      <c r="AK30" s="51">
        <f t="shared" si="3"/>
        <v>0</v>
      </c>
      <c r="AL30" s="51">
        <f t="shared" si="3"/>
        <v>0</v>
      </c>
      <c r="AM30" s="51">
        <f t="shared" si="3"/>
        <v>0</v>
      </c>
      <c r="AN30" s="51">
        <f t="shared" si="3"/>
        <v>0</v>
      </c>
      <c r="AO30" s="51">
        <f t="shared" si="3"/>
        <v>0</v>
      </c>
      <c r="AP30" s="52">
        <f t="shared" si="4"/>
        <v>45000</v>
      </c>
      <c r="AQ30" s="53"/>
      <c r="AR30" s="53"/>
    </row>
    <row r="31" spans="1:44" ht="63">
      <c r="A31" s="33">
        <v>23</v>
      </c>
      <c r="B31" s="34" t="s">
        <v>72</v>
      </c>
      <c r="C31" s="35">
        <v>16</v>
      </c>
      <c r="D31" s="35">
        <v>2</v>
      </c>
      <c r="E31" s="36" t="s">
        <v>196</v>
      </c>
      <c r="F31" s="36" t="s">
        <v>197</v>
      </c>
      <c r="G31" s="35" t="s">
        <v>198</v>
      </c>
      <c r="H31" s="36" t="s">
        <v>199</v>
      </c>
      <c r="I31" s="36" t="s">
        <v>200</v>
      </c>
      <c r="J31" s="37" t="s">
        <v>201</v>
      </c>
      <c r="K31" s="38">
        <v>1</v>
      </c>
      <c r="L31" s="39"/>
      <c r="M31" s="39"/>
      <c r="N31" s="40"/>
      <c r="O31" s="40"/>
      <c r="P31" s="40"/>
      <c r="Q31" s="41"/>
      <c r="R31" s="41"/>
      <c r="S31" s="41"/>
      <c r="T31" s="42"/>
      <c r="U31" s="39"/>
      <c r="V31" s="39"/>
      <c r="W31" s="39"/>
      <c r="X31" s="39"/>
      <c r="Y31" s="39"/>
      <c r="Z31" s="39"/>
      <c r="AA31" s="39"/>
      <c r="AB31" s="43">
        <f>IF(SUM(Q31:AA31)&gt;0,1,"")</f>
      </c>
      <c r="AC31" s="44">
        <v>4.8</v>
      </c>
      <c r="AD31" s="45">
        <v>66680.53</v>
      </c>
      <c r="AE31" s="45">
        <v>9728</v>
      </c>
      <c r="AF31" s="46">
        <f t="shared" si="5"/>
        <v>0.12731562824203005</v>
      </c>
      <c r="AG31" s="47">
        <v>28000</v>
      </c>
      <c r="AH31" s="48" t="s">
        <v>202</v>
      </c>
      <c r="AI31" s="49">
        <v>40000</v>
      </c>
      <c r="AJ31" s="50">
        <f t="shared" si="3"/>
        <v>40000</v>
      </c>
      <c r="AK31" s="51">
        <f t="shared" si="3"/>
        <v>0</v>
      </c>
      <c r="AL31" s="51">
        <f t="shared" si="3"/>
        <v>0</v>
      </c>
      <c r="AM31" s="51">
        <f t="shared" si="3"/>
        <v>0</v>
      </c>
      <c r="AN31" s="51">
        <f t="shared" si="3"/>
        <v>0</v>
      </c>
      <c r="AO31" s="51">
        <f t="shared" si="3"/>
        <v>0</v>
      </c>
      <c r="AP31" s="52">
        <f t="shared" si="4"/>
        <v>40000</v>
      </c>
      <c r="AQ31" s="53"/>
      <c r="AR31" s="53"/>
    </row>
    <row r="32" spans="1:44" ht="31.5">
      <c r="A32" s="33">
        <v>24</v>
      </c>
      <c r="B32" s="34" t="s">
        <v>72</v>
      </c>
      <c r="C32" s="35">
        <v>15</v>
      </c>
      <c r="D32" s="35">
        <v>3</v>
      </c>
      <c r="E32" s="36" t="s">
        <v>203</v>
      </c>
      <c r="F32" s="36" t="s">
        <v>204</v>
      </c>
      <c r="G32" s="35" t="s">
        <v>205</v>
      </c>
      <c r="H32" s="36" t="s">
        <v>206</v>
      </c>
      <c r="I32" s="36" t="s">
        <v>207</v>
      </c>
      <c r="J32" s="37" t="s">
        <v>208</v>
      </c>
      <c r="K32" s="38"/>
      <c r="L32" s="39">
        <v>1</v>
      </c>
      <c r="M32" s="39"/>
      <c r="N32" s="40"/>
      <c r="O32" s="40"/>
      <c r="P32" s="40"/>
      <c r="Q32" s="41"/>
      <c r="R32" s="41"/>
      <c r="S32" s="41"/>
      <c r="T32" s="42"/>
      <c r="U32" s="39"/>
      <c r="V32" s="39"/>
      <c r="W32" s="39"/>
      <c r="X32" s="39"/>
      <c r="Y32" s="39"/>
      <c r="Z32" s="39"/>
      <c r="AA32" s="39"/>
      <c r="AB32" s="43">
        <f>IF(SUM(Q32:AA32)&gt;0,1,"")</f>
      </c>
      <c r="AC32" s="44">
        <v>6.3</v>
      </c>
      <c r="AD32" s="45">
        <v>94088</v>
      </c>
      <c r="AE32" s="45">
        <v>31858</v>
      </c>
      <c r="AF32" s="46">
        <f t="shared" si="5"/>
        <v>0.25294967684563224</v>
      </c>
      <c r="AG32" s="47">
        <v>33250</v>
      </c>
      <c r="AH32" s="48" t="s">
        <v>202</v>
      </c>
      <c r="AI32" s="49">
        <v>40000</v>
      </c>
      <c r="AJ32" s="50">
        <f t="shared" si="3"/>
        <v>0</v>
      </c>
      <c r="AK32" s="51">
        <f t="shared" si="3"/>
        <v>40000</v>
      </c>
      <c r="AL32" s="51">
        <f t="shared" si="3"/>
        <v>0</v>
      </c>
      <c r="AM32" s="51">
        <f t="shared" si="3"/>
        <v>0</v>
      </c>
      <c r="AN32" s="51">
        <f t="shared" si="3"/>
        <v>0</v>
      </c>
      <c r="AO32" s="51">
        <f t="shared" si="3"/>
        <v>0</v>
      </c>
      <c r="AP32" s="52">
        <f t="shared" si="4"/>
        <v>40000</v>
      </c>
      <c r="AQ32" s="53" t="s">
        <v>209</v>
      </c>
      <c r="AR32" s="53" t="s">
        <v>210</v>
      </c>
    </row>
    <row r="33" spans="1:44" ht="31.5">
      <c r="A33" s="33">
        <v>25</v>
      </c>
      <c r="B33" s="34" t="s">
        <v>182</v>
      </c>
      <c r="C33" s="35">
        <v>15</v>
      </c>
      <c r="D33" s="35">
        <v>2</v>
      </c>
      <c r="E33" s="36" t="s">
        <v>211</v>
      </c>
      <c r="F33" s="36" t="s">
        <v>212</v>
      </c>
      <c r="G33" s="35" t="s">
        <v>213</v>
      </c>
      <c r="H33" s="36" t="s">
        <v>214</v>
      </c>
      <c r="I33" s="36" t="s">
        <v>215</v>
      </c>
      <c r="J33" s="37" t="s">
        <v>216</v>
      </c>
      <c r="K33" s="38">
        <v>1</v>
      </c>
      <c r="L33" s="39"/>
      <c r="M33" s="39"/>
      <c r="N33" s="40"/>
      <c r="O33" s="40"/>
      <c r="P33" s="40"/>
      <c r="Q33" s="41"/>
      <c r="R33" s="41"/>
      <c r="S33" s="41"/>
      <c r="T33" s="42"/>
      <c r="U33" s="39"/>
      <c r="V33" s="39"/>
      <c r="W33" s="39"/>
      <c r="X33" s="39"/>
      <c r="Y33" s="39"/>
      <c r="Z33" s="39"/>
      <c r="AA33" s="39"/>
      <c r="AB33" s="43">
        <f>IF(SUM(Q33:AA33)&gt;0,1,"")</f>
      </c>
      <c r="AC33" s="44">
        <v>5.4</v>
      </c>
      <c r="AD33" s="45">
        <v>58100</v>
      </c>
      <c r="AE33" s="45">
        <v>4500</v>
      </c>
      <c r="AF33" s="46">
        <f t="shared" si="5"/>
        <v>0.07188498402555911</v>
      </c>
      <c r="AG33" s="47">
        <v>40000</v>
      </c>
      <c r="AH33" s="48"/>
      <c r="AI33" s="49">
        <v>40000</v>
      </c>
      <c r="AJ33" s="50">
        <f t="shared" si="3"/>
        <v>40000</v>
      </c>
      <c r="AK33" s="51">
        <f t="shared" si="3"/>
        <v>0</v>
      </c>
      <c r="AL33" s="51">
        <f t="shared" si="3"/>
        <v>0</v>
      </c>
      <c r="AM33" s="51">
        <f t="shared" si="3"/>
        <v>0</v>
      </c>
      <c r="AN33" s="51">
        <f t="shared" si="3"/>
        <v>0</v>
      </c>
      <c r="AO33" s="51">
        <f t="shared" si="3"/>
        <v>0</v>
      </c>
      <c r="AP33" s="52">
        <f t="shared" si="4"/>
        <v>40000</v>
      </c>
      <c r="AQ33" s="53"/>
      <c r="AR33" s="53"/>
    </row>
    <row r="34" spans="1:44" ht="31.5">
      <c r="A34" s="33">
        <v>26</v>
      </c>
      <c r="B34" s="34" t="s">
        <v>163</v>
      </c>
      <c r="C34" s="35">
        <v>11</v>
      </c>
      <c r="D34" s="35">
        <v>3</v>
      </c>
      <c r="E34" s="36" t="s">
        <v>217</v>
      </c>
      <c r="F34" s="36" t="s">
        <v>218</v>
      </c>
      <c r="G34" s="35" t="s">
        <v>219</v>
      </c>
      <c r="H34" s="36" t="s">
        <v>220</v>
      </c>
      <c r="I34" s="36" t="s">
        <v>221</v>
      </c>
      <c r="J34" s="37" t="s">
        <v>222</v>
      </c>
      <c r="K34" s="38">
        <v>1</v>
      </c>
      <c r="L34" s="39"/>
      <c r="M34" s="39"/>
      <c r="N34" s="40"/>
      <c r="O34" s="40"/>
      <c r="P34" s="40"/>
      <c r="Q34" s="41"/>
      <c r="R34" s="41"/>
      <c r="S34" s="41"/>
      <c r="T34" s="42">
        <v>1</v>
      </c>
      <c r="U34" s="39"/>
      <c r="V34" s="39"/>
      <c r="W34" s="39"/>
      <c r="X34" s="39"/>
      <c r="Y34" s="39"/>
      <c r="Z34" s="39"/>
      <c r="AA34" s="39"/>
      <c r="AB34" s="43"/>
      <c r="AC34" s="44">
        <v>7.8</v>
      </c>
      <c r="AD34" s="45">
        <v>45145</v>
      </c>
      <c r="AE34" s="45">
        <v>9150</v>
      </c>
      <c r="AF34" s="46">
        <f t="shared" si="5"/>
        <v>0.16852380513859472</v>
      </c>
      <c r="AG34" s="47">
        <v>0</v>
      </c>
      <c r="AH34" s="48"/>
      <c r="AI34" s="49">
        <v>40000</v>
      </c>
      <c r="AJ34" s="50">
        <f t="shared" si="3"/>
        <v>40000</v>
      </c>
      <c r="AK34" s="51">
        <f t="shared" si="3"/>
        <v>0</v>
      </c>
      <c r="AL34" s="51">
        <f t="shared" si="3"/>
        <v>0</v>
      </c>
      <c r="AM34" s="51">
        <f t="shared" si="3"/>
        <v>0</v>
      </c>
      <c r="AN34" s="51">
        <f t="shared" si="3"/>
        <v>0</v>
      </c>
      <c r="AO34" s="51">
        <f t="shared" si="3"/>
        <v>0</v>
      </c>
      <c r="AP34" s="52">
        <f t="shared" si="4"/>
        <v>40000</v>
      </c>
      <c r="AQ34" s="53"/>
      <c r="AR34" s="53"/>
    </row>
    <row r="35" spans="1:44" ht="78.75">
      <c r="A35" s="33">
        <v>27</v>
      </c>
      <c r="B35" s="60" t="s">
        <v>64</v>
      </c>
      <c r="C35" s="35">
        <v>9</v>
      </c>
      <c r="D35" s="35">
        <v>1</v>
      </c>
      <c r="E35" s="36" t="s">
        <v>223</v>
      </c>
      <c r="F35" s="36" t="s">
        <v>224</v>
      </c>
      <c r="G35" s="35" t="s">
        <v>225</v>
      </c>
      <c r="H35" s="36" t="s">
        <v>226</v>
      </c>
      <c r="I35" s="36" t="s">
        <v>227</v>
      </c>
      <c r="J35" s="37" t="s">
        <v>228</v>
      </c>
      <c r="K35" s="61">
        <v>1</v>
      </c>
      <c r="L35" s="39"/>
      <c r="M35" s="39"/>
      <c r="N35" s="40"/>
      <c r="O35" s="40"/>
      <c r="P35" s="40"/>
      <c r="Q35" s="41"/>
      <c r="R35" s="41"/>
      <c r="S35" s="41"/>
      <c r="T35" s="42"/>
      <c r="U35" s="39"/>
      <c r="V35" s="39"/>
      <c r="W35" s="39"/>
      <c r="X35" s="39"/>
      <c r="Y35" s="39"/>
      <c r="Z35" s="39"/>
      <c r="AA35" s="39"/>
      <c r="AB35" s="43">
        <f>IF(SUM(Q35:AA35)&gt;0,1,"")</f>
      </c>
      <c r="AC35" s="44">
        <v>3.2</v>
      </c>
      <c r="AD35" s="45">
        <v>40070</v>
      </c>
      <c r="AE35" s="45">
        <v>23220</v>
      </c>
      <c r="AF35" s="46">
        <f>ROUND(IF(AE35&gt;0,AE35/(AE35+AD35),0),2)</f>
        <v>0.37</v>
      </c>
      <c r="AG35" s="47">
        <v>40070</v>
      </c>
      <c r="AH35" s="48"/>
      <c r="AI35" s="49">
        <v>40000</v>
      </c>
      <c r="AJ35" s="50">
        <f t="shared" si="3"/>
        <v>40000</v>
      </c>
      <c r="AK35" s="51">
        <f t="shared" si="3"/>
        <v>0</v>
      </c>
      <c r="AL35" s="51">
        <f t="shared" si="3"/>
        <v>0</v>
      </c>
      <c r="AM35" s="51">
        <f t="shared" si="3"/>
        <v>0</v>
      </c>
      <c r="AN35" s="51">
        <f t="shared" si="3"/>
        <v>0</v>
      </c>
      <c r="AO35" s="51">
        <f t="shared" si="3"/>
        <v>0</v>
      </c>
      <c r="AP35" s="52">
        <f t="shared" si="4"/>
        <v>40000</v>
      </c>
      <c r="AQ35" s="53"/>
      <c r="AR35" s="53"/>
    </row>
    <row r="36" spans="1:44" ht="47.25">
      <c r="A36" s="33">
        <v>28</v>
      </c>
      <c r="B36" s="34" t="s">
        <v>90</v>
      </c>
      <c r="C36" s="35">
        <v>1</v>
      </c>
      <c r="D36" s="35">
        <v>1</v>
      </c>
      <c r="E36" s="36" t="s">
        <v>229</v>
      </c>
      <c r="F36" s="36" t="s">
        <v>230</v>
      </c>
      <c r="G36" s="35" t="s">
        <v>231</v>
      </c>
      <c r="H36" s="36" t="s">
        <v>232</v>
      </c>
      <c r="I36" s="36" t="s">
        <v>233</v>
      </c>
      <c r="J36" s="37" t="s">
        <v>234</v>
      </c>
      <c r="K36" s="38"/>
      <c r="L36" s="42"/>
      <c r="M36" s="39"/>
      <c r="N36" s="40"/>
      <c r="O36" s="40">
        <v>1</v>
      </c>
      <c r="P36" s="40"/>
      <c r="Q36" s="41"/>
      <c r="R36" s="41"/>
      <c r="S36" s="41"/>
      <c r="T36" s="42"/>
      <c r="U36" s="39"/>
      <c r="V36" s="39"/>
      <c r="W36" s="39"/>
      <c r="X36" s="39"/>
      <c r="Y36" s="39"/>
      <c r="Z36" s="39"/>
      <c r="AA36" s="39"/>
      <c r="AB36" s="43"/>
      <c r="AC36" s="44">
        <v>4.8</v>
      </c>
      <c r="AD36" s="45">
        <v>55890</v>
      </c>
      <c r="AE36" s="45">
        <v>6300</v>
      </c>
      <c r="AF36" s="46"/>
      <c r="AG36" s="47"/>
      <c r="AH36" s="48"/>
      <c r="AI36" s="49">
        <v>40000</v>
      </c>
      <c r="AJ36" s="50">
        <f t="shared" si="3"/>
        <v>0</v>
      </c>
      <c r="AK36" s="51">
        <f t="shared" si="3"/>
        <v>0</v>
      </c>
      <c r="AL36" s="51">
        <f t="shared" si="3"/>
        <v>0</v>
      </c>
      <c r="AM36" s="51">
        <f t="shared" si="3"/>
        <v>0</v>
      </c>
      <c r="AN36" s="51">
        <f t="shared" si="3"/>
        <v>40000</v>
      </c>
      <c r="AO36" s="51">
        <f t="shared" si="3"/>
        <v>0</v>
      </c>
      <c r="AP36" s="52">
        <f t="shared" si="4"/>
        <v>40000</v>
      </c>
      <c r="AQ36" s="53"/>
      <c r="AR36" s="53"/>
    </row>
    <row r="37" spans="1:44" ht="15.75">
      <c r="A37" s="33">
        <v>29</v>
      </c>
      <c r="B37" s="34" t="s">
        <v>90</v>
      </c>
      <c r="C37" s="35">
        <v>9</v>
      </c>
      <c r="D37" s="35">
        <v>1</v>
      </c>
      <c r="E37" s="36" t="s">
        <v>235</v>
      </c>
      <c r="F37" s="36" t="s">
        <v>236</v>
      </c>
      <c r="G37" s="35" t="s">
        <v>237</v>
      </c>
      <c r="H37" s="36" t="s">
        <v>238</v>
      </c>
      <c r="I37" s="36" t="s">
        <v>239</v>
      </c>
      <c r="J37" s="37" t="s">
        <v>240</v>
      </c>
      <c r="K37" s="61"/>
      <c r="L37" s="39"/>
      <c r="M37" s="39"/>
      <c r="N37" s="40"/>
      <c r="O37" s="40"/>
      <c r="P37" s="40">
        <v>1</v>
      </c>
      <c r="Q37" s="41"/>
      <c r="R37" s="41"/>
      <c r="S37" s="41"/>
      <c r="T37" s="42"/>
      <c r="U37" s="39"/>
      <c r="V37" s="39"/>
      <c r="W37" s="39"/>
      <c r="X37" s="39"/>
      <c r="Y37" s="39"/>
      <c r="Z37" s="39"/>
      <c r="AA37" s="39"/>
      <c r="AB37" s="43"/>
      <c r="AC37" s="44">
        <v>4</v>
      </c>
      <c r="AD37" s="45">
        <v>60904</v>
      </c>
      <c r="AE37" s="45">
        <v>33909</v>
      </c>
      <c r="AF37" s="46"/>
      <c r="AG37" s="47"/>
      <c r="AH37" s="48"/>
      <c r="AI37" s="49">
        <v>40000</v>
      </c>
      <c r="AJ37" s="50">
        <f t="shared" si="3"/>
        <v>0</v>
      </c>
      <c r="AK37" s="51">
        <f t="shared" si="3"/>
        <v>0</v>
      </c>
      <c r="AL37" s="51">
        <f t="shared" si="3"/>
        <v>0</v>
      </c>
      <c r="AM37" s="51">
        <f t="shared" si="3"/>
        <v>0</v>
      </c>
      <c r="AN37" s="51">
        <f t="shared" si="3"/>
        <v>0</v>
      </c>
      <c r="AO37" s="51">
        <f t="shared" si="3"/>
        <v>40000</v>
      </c>
      <c r="AP37" s="52">
        <f t="shared" si="4"/>
        <v>40000</v>
      </c>
      <c r="AQ37" s="53"/>
      <c r="AR37" s="53"/>
    </row>
    <row r="38" spans="1:44" ht="63">
      <c r="A38" s="33">
        <v>30</v>
      </c>
      <c r="B38" s="34" t="s">
        <v>182</v>
      </c>
      <c r="C38" s="35">
        <v>4</v>
      </c>
      <c r="D38" s="35">
        <v>3</v>
      </c>
      <c r="E38" s="36" t="s">
        <v>241</v>
      </c>
      <c r="F38" s="36" t="s">
        <v>242</v>
      </c>
      <c r="G38" s="35" t="s">
        <v>243</v>
      </c>
      <c r="H38" s="36" t="s">
        <v>244</v>
      </c>
      <c r="I38" s="36" t="s">
        <v>245</v>
      </c>
      <c r="J38" s="37" t="s">
        <v>246</v>
      </c>
      <c r="K38" s="38">
        <v>1</v>
      </c>
      <c r="L38" s="39"/>
      <c r="M38" s="39"/>
      <c r="N38" s="40"/>
      <c r="O38" s="40"/>
      <c r="P38" s="40"/>
      <c r="Q38" s="41"/>
      <c r="R38" s="41"/>
      <c r="S38" s="41"/>
      <c r="T38" s="42"/>
      <c r="U38" s="39"/>
      <c r="V38" s="39"/>
      <c r="W38" s="39"/>
      <c r="X38" s="39"/>
      <c r="Y38" s="39"/>
      <c r="Z38" s="39"/>
      <c r="AA38" s="39"/>
      <c r="AB38" s="43">
        <f>IF(SUM(Q38:AA38)&gt;0,1,"")</f>
      </c>
      <c r="AC38" s="44">
        <v>6.1</v>
      </c>
      <c r="AD38" s="45">
        <v>36120</v>
      </c>
      <c r="AE38" s="45">
        <v>6880</v>
      </c>
      <c r="AF38" s="46">
        <f aca="true" t="shared" si="6" ref="AF38:AF51">IF(AE38&gt;0,AE38/(AE38+AD38),0)</f>
        <v>0.16</v>
      </c>
      <c r="AG38" s="47">
        <v>30000</v>
      </c>
      <c r="AH38" s="48"/>
      <c r="AI38" s="49">
        <v>36000</v>
      </c>
      <c r="AJ38" s="50">
        <f t="shared" si="3"/>
        <v>36000</v>
      </c>
      <c r="AK38" s="51">
        <f t="shared" si="3"/>
        <v>0</v>
      </c>
      <c r="AL38" s="51">
        <f t="shared" si="3"/>
        <v>0</v>
      </c>
      <c r="AM38" s="51">
        <f t="shared" si="3"/>
        <v>0</v>
      </c>
      <c r="AN38" s="51">
        <f t="shared" si="3"/>
        <v>0</v>
      </c>
      <c r="AO38" s="51">
        <f t="shared" si="3"/>
        <v>0</v>
      </c>
      <c r="AP38" s="52">
        <f t="shared" si="4"/>
        <v>36000</v>
      </c>
      <c r="AQ38" s="53"/>
      <c r="AR38" s="53"/>
    </row>
    <row r="39" spans="1:44" ht="47.25">
      <c r="A39" s="33">
        <v>31</v>
      </c>
      <c r="B39" s="34" t="s">
        <v>182</v>
      </c>
      <c r="C39" s="35">
        <v>16</v>
      </c>
      <c r="D39" s="35">
        <v>3</v>
      </c>
      <c r="E39" s="36" t="s">
        <v>247</v>
      </c>
      <c r="F39" s="36" t="s">
        <v>248</v>
      </c>
      <c r="G39" s="35" t="s">
        <v>249</v>
      </c>
      <c r="H39" s="36" t="s">
        <v>250</v>
      </c>
      <c r="I39" s="36" t="s">
        <v>251</v>
      </c>
      <c r="J39" s="37" t="s">
        <v>252</v>
      </c>
      <c r="K39" s="38">
        <v>1</v>
      </c>
      <c r="L39" s="39"/>
      <c r="M39" s="39"/>
      <c r="N39" s="40"/>
      <c r="O39" s="40"/>
      <c r="P39" s="40"/>
      <c r="Q39" s="41"/>
      <c r="R39" s="41"/>
      <c r="S39" s="41"/>
      <c r="T39" s="42">
        <v>1</v>
      </c>
      <c r="U39" s="39"/>
      <c r="V39" s="39"/>
      <c r="W39" s="39"/>
      <c r="X39" s="39"/>
      <c r="Y39" s="39"/>
      <c r="Z39" s="39"/>
      <c r="AA39" s="39"/>
      <c r="AB39" s="43"/>
      <c r="AC39" s="44">
        <v>5.3</v>
      </c>
      <c r="AD39" s="45">
        <v>36360</v>
      </c>
      <c r="AE39" s="45">
        <v>10800</v>
      </c>
      <c r="AF39" s="46">
        <f t="shared" si="6"/>
        <v>0.22900763358778625</v>
      </c>
      <c r="AG39" s="47">
        <v>36000</v>
      </c>
      <c r="AH39" s="48"/>
      <c r="AI39" s="49">
        <v>36000</v>
      </c>
      <c r="AJ39" s="50">
        <f t="shared" si="3"/>
        <v>36000</v>
      </c>
      <c r="AK39" s="51">
        <f t="shared" si="3"/>
        <v>0</v>
      </c>
      <c r="AL39" s="51">
        <f t="shared" si="3"/>
        <v>0</v>
      </c>
      <c r="AM39" s="51">
        <f t="shared" si="3"/>
        <v>0</v>
      </c>
      <c r="AN39" s="51">
        <f t="shared" si="3"/>
        <v>0</v>
      </c>
      <c r="AO39" s="51">
        <f t="shared" si="3"/>
        <v>0</v>
      </c>
      <c r="AP39" s="52">
        <f t="shared" si="4"/>
        <v>36000</v>
      </c>
      <c r="AQ39" s="53"/>
      <c r="AR39" s="53"/>
    </row>
    <row r="40" spans="1:44" ht="47.25">
      <c r="A40" s="33">
        <v>32</v>
      </c>
      <c r="B40" s="34" t="s">
        <v>72</v>
      </c>
      <c r="C40" s="35">
        <v>9</v>
      </c>
      <c r="D40" s="35">
        <v>2</v>
      </c>
      <c r="E40" s="36" t="s">
        <v>253</v>
      </c>
      <c r="F40" s="36" t="s">
        <v>254</v>
      </c>
      <c r="G40" s="35" t="s">
        <v>255</v>
      </c>
      <c r="H40" s="36" t="s">
        <v>256</v>
      </c>
      <c r="I40" s="36"/>
      <c r="J40" s="37" t="s">
        <v>257</v>
      </c>
      <c r="K40" s="38">
        <v>1</v>
      </c>
      <c r="L40" s="39"/>
      <c r="M40" s="39"/>
      <c r="N40" s="40"/>
      <c r="O40" s="40"/>
      <c r="P40" s="40"/>
      <c r="Q40" s="41"/>
      <c r="R40" s="41"/>
      <c r="S40" s="41"/>
      <c r="T40" s="42"/>
      <c r="U40" s="39"/>
      <c r="V40" s="39"/>
      <c r="W40" s="39"/>
      <c r="X40" s="39"/>
      <c r="Y40" s="39"/>
      <c r="Z40" s="39"/>
      <c r="AA40" s="39"/>
      <c r="AB40" s="43"/>
      <c r="AC40" s="44">
        <v>5.8</v>
      </c>
      <c r="AD40" s="45">
        <v>117600</v>
      </c>
      <c r="AE40" s="45">
        <v>27500</v>
      </c>
      <c r="AF40" s="46">
        <f t="shared" si="6"/>
        <v>0.18952446588559613</v>
      </c>
      <c r="AG40" s="47">
        <v>28000</v>
      </c>
      <c r="AH40" s="48" t="s">
        <v>258</v>
      </c>
      <c r="AI40" s="49">
        <v>35000</v>
      </c>
      <c r="AJ40" s="50">
        <f t="shared" si="3"/>
        <v>35000</v>
      </c>
      <c r="AK40" s="51">
        <f t="shared" si="3"/>
        <v>0</v>
      </c>
      <c r="AL40" s="51">
        <f t="shared" si="3"/>
        <v>0</v>
      </c>
      <c r="AM40" s="51">
        <f t="shared" si="3"/>
        <v>0</v>
      </c>
      <c r="AN40" s="51">
        <f t="shared" si="3"/>
        <v>0</v>
      </c>
      <c r="AO40" s="51">
        <f t="shared" si="3"/>
        <v>0</v>
      </c>
      <c r="AP40" s="52">
        <f t="shared" si="4"/>
        <v>35000</v>
      </c>
      <c r="AQ40" s="53"/>
      <c r="AR40" s="53"/>
    </row>
    <row r="41" spans="1:44" ht="47.25">
      <c r="A41" s="33">
        <v>33</v>
      </c>
      <c r="B41" s="34" t="s">
        <v>182</v>
      </c>
      <c r="C41" s="35">
        <v>4</v>
      </c>
      <c r="D41" s="35">
        <v>1</v>
      </c>
      <c r="E41" s="36" t="s">
        <v>259</v>
      </c>
      <c r="F41" s="36" t="s">
        <v>260</v>
      </c>
      <c r="G41" s="35" t="s">
        <v>261</v>
      </c>
      <c r="H41" s="36" t="s">
        <v>262</v>
      </c>
      <c r="I41" s="36" t="s">
        <v>263</v>
      </c>
      <c r="J41" s="37" t="s">
        <v>264</v>
      </c>
      <c r="K41" s="38">
        <v>1</v>
      </c>
      <c r="L41" s="39"/>
      <c r="M41" s="39"/>
      <c r="N41" s="40"/>
      <c r="O41" s="40"/>
      <c r="P41" s="40"/>
      <c r="Q41" s="41"/>
      <c r="R41" s="41"/>
      <c r="S41" s="41"/>
      <c r="T41" s="42"/>
      <c r="U41" s="39"/>
      <c r="V41" s="39"/>
      <c r="W41" s="39"/>
      <c r="X41" s="39"/>
      <c r="Y41" s="39"/>
      <c r="Z41" s="39"/>
      <c r="AA41" s="39"/>
      <c r="AB41" s="43">
        <f>IF(SUM(Q41:AA41)&gt;0,1,"")</f>
      </c>
      <c r="AC41" s="44">
        <v>6</v>
      </c>
      <c r="AD41" s="45">
        <v>40000</v>
      </c>
      <c r="AE41" s="45">
        <v>19204</v>
      </c>
      <c r="AF41" s="46">
        <f t="shared" si="6"/>
        <v>0.32436997500168907</v>
      </c>
      <c r="AG41" s="47">
        <v>35000</v>
      </c>
      <c r="AH41" s="48"/>
      <c r="AI41" s="49">
        <v>35000</v>
      </c>
      <c r="AJ41" s="50">
        <f aca="true" t="shared" si="7" ref="AJ41:AO66">IF(K41=0,0,$AI41)</f>
        <v>35000</v>
      </c>
      <c r="AK41" s="51">
        <f t="shared" si="7"/>
        <v>0</v>
      </c>
      <c r="AL41" s="51">
        <f t="shared" si="7"/>
        <v>0</v>
      </c>
      <c r="AM41" s="51">
        <f t="shared" si="7"/>
        <v>0</v>
      </c>
      <c r="AN41" s="51">
        <f t="shared" si="7"/>
        <v>0</v>
      </c>
      <c r="AO41" s="51">
        <f t="shared" si="7"/>
        <v>0</v>
      </c>
      <c r="AP41" s="52">
        <f t="shared" si="4"/>
        <v>35000</v>
      </c>
      <c r="AQ41" s="53"/>
      <c r="AR41" s="53"/>
    </row>
    <row r="42" spans="1:44" ht="63">
      <c r="A42" s="33">
        <v>34</v>
      </c>
      <c r="B42" s="34" t="s">
        <v>182</v>
      </c>
      <c r="C42" s="35">
        <v>14</v>
      </c>
      <c r="D42" s="35">
        <v>3</v>
      </c>
      <c r="E42" s="36" t="s">
        <v>265</v>
      </c>
      <c r="F42" s="36" t="s">
        <v>266</v>
      </c>
      <c r="G42" s="35" t="s">
        <v>267</v>
      </c>
      <c r="H42" s="36" t="s">
        <v>268</v>
      </c>
      <c r="I42" s="36" t="s">
        <v>269</v>
      </c>
      <c r="J42" s="37" t="s">
        <v>270</v>
      </c>
      <c r="K42" s="38"/>
      <c r="L42" s="39"/>
      <c r="M42" s="39"/>
      <c r="N42" s="40"/>
      <c r="O42" s="40">
        <v>1</v>
      </c>
      <c r="P42" s="40"/>
      <c r="Q42" s="41"/>
      <c r="R42" s="41"/>
      <c r="S42" s="41"/>
      <c r="T42" s="42"/>
      <c r="U42" s="39"/>
      <c r="V42" s="39"/>
      <c r="W42" s="39"/>
      <c r="X42" s="39"/>
      <c r="Y42" s="39"/>
      <c r="Z42" s="39"/>
      <c r="AA42" s="39"/>
      <c r="AB42" s="43">
        <f>IF(SUM(Q42:AA42)&gt;0,1,"")</f>
      </c>
      <c r="AC42" s="44">
        <v>5.7</v>
      </c>
      <c r="AD42" s="45">
        <v>46100</v>
      </c>
      <c r="AE42" s="45">
        <v>14200</v>
      </c>
      <c r="AF42" s="46">
        <f t="shared" si="6"/>
        <v>0.23548922056384744</v>
      </c>
      <c r="AG42" s="47">
        <v>30000</v>
      </c>
      <c r="AH42" s="48">
        <v>0</v>
      </c>
      <c r="AI42" s="49">
        <v>33000</v>
      </c>
      <c r="AJ42" s="50">
        <f t="shared" si="7"/>
        <v>0</v>
      </c>
      <c r="AK42" s="51">
        <f t="shared" si="7"/>
        <v>0</v>
      </c>
      <c r="AL42" s="51">
        <f t="shared" si="7"/>
        <v>0</v>
      </c>
      <c r="AM42" s="51">
        <f t="shared" si="7"/>
        <v>0</v>
      </c>
      <c r="AN42" s="51">
        <f t="shared" si="7"/>
        <v>33000</v>
      </c>
      <c r="AO42" s="51">
        <f t="shared" si="7"/>
        <v>0</v>
      </c>
      <c r="AP42" s="52">
        <f t="shared" si="4"/>
        <v>33000</v>
      </c>
      <c r="AQ42" s="53"/>
      <c r="AR42" s="53"/>
    </row>
    <row r="43" spans="1:44" ht="15.75">
      <c r="A43" s="33">
        <v>35</v>
      </c>
      <c r="B43" s="34" t="s">
        <v>72</v>
      </c>
      <c r="C43" s="35">
        <v>12</v>
      </c>
      <c r="D43" s="35">
        <v>3</v>
      </c>
      <c r="E43" s="36" t="s">
        <v>271</v>
      </c>
      <c r="F43" s="36" t="s">
        <v>272</v>
      </c>
      <c r="G43" s="35" t="s">
        <v>273</v>
      </c>
      <c r="H43" s="36" t="s">
        <v>274</v>
      </c>
      <c r="I43" s="36" t="s">
        <v>275</v>
      </c>
      <c r="J43" s="37" t="s">
        <v>276</v>
      </c>
      <c r="K43" s="38"/>
      <c r="L43" s="39">
        <v>1</v>
      </c>
      <c r="M43" s="39"/>
      <c r="N43" s="40"/>
      <c r="O43" s="40"/>
      <c r="P43" s="40"/>
      <c r="Q43" s="41"/>
      <c r="R43" s="41"/>
      <c r="S43" s="41"/>
      <c r="T43" s="42"/>
      <c r="U43" s="39"/>
      <c r="V43" s="39"/>
      <c r="W43" s="39"/>
      <c r="X43" s="39"/>
      <c r="Y43" s="39"/>
      <c r="Z43" s="39"/>
      <c r="AA43" s="39"/>
      <c r="AB43" s="43"/>
      <c r="AC43" s="44">
        <v>4.6</v>
      </c>
      <c r="AD43" s="45">
        <v>39000</v>
      </c>
      <c r="AE43" s="45">
        <v>1100.3</v>
      </c>
      <c r="AF43" s="46">
        <f t="shared" si="6"/>
        <v>0.02743869746610374</v>
      </c>
      <c r="AG43" s="47">
        <v>28000</v>
      </c>
      <c r="AH43" s="48" t="s">
        <v>277</v>
      </c>
      <c r="AI43" s="49">
        <v>32000</v>
      </c>
      <c r="AJ43" s="50">
        <f t="shared" si="7"/>
        <v>0</v>
      </c>
      <c r="AK43" s="51">
        <f t="shared" si="7"/>
        <v>32000</v>
      </c>
      <c r="AL43" s="51">
        <f t="shared" si="7"/>
        <v>0</v>
      </c>
      <c r="AM43" s="51">
        <f t="shared" si="7"/>
        <v>0</v>
      </c>
      <c r="AN43" s="51">
        <f t="shared" si="7"/>
        <v>0</v>
      </c>
      <c r="AO43" s="51">
        <f t="shared" si="7"/>
        <v>0</v>
      </c>
      <c r="AP43" s="52">
        <f t="shared" si="4"/>
        <v>32000</v>
      </c>
      <c r="AQ43" s="53"/>
      <c r="AR43" s="53"/>
    </row>
    <row r="44" spans="1:44" ht="63">
      <c r="A44" s="33">
        <v>36</v>
      </c>
      <c r="B44" s="34" t="s">
        <v>72</v>
      </c>
      <c r="C44" s="35">
        <v>12</v>
      </c>
      <c r="D44" s="35">
        <v>4</v>
      </c>
      <c r="E44" s="36" t="s">
        <v>278</v>
      </c>
      <c r="F44" s="36" t="s">
        <v>279</v>
      </c>
      <c r="G44" s="35" t="s">
        <v>280</v>
      </c>
      <c r="H44" s="36" t="s">
        <v>281</v>
      </c>
      <c r="I44" s="36" t="s">
        <v>282</v>
      </c>
      <c r="J44" s="37" t="s">
        <v>283</v>
      </c>
      <c r="K44" s="38"/>
      <c r="L44" s="39">
        <v>1</v>
      </c>
      <c r="M44" s="39"/>
      <c r="N44" s="40"/>
      <c r="O44" s="40"/>
      <c r="P44" s="40"/>
      <c r="Q44" s="41"/>
      <c r="R44" s="41"/>
      <c r="S44" s="41"/>
      <c r="T44" s="42"/>
      <c r="U44" s="39"/>
      <c r="V44" s="39"/>
      <c r="W44" s="39"/>
      <c r="X44" s="39"/>
      <c r="Y44" s="39"/>
      <c r="Z44" s="39"/>
      <c r="AA44" s="39"/>
      <c r="AB44" s="43"/>
      <c r="AC44" s="44">
        <v>4.5</v>
      </c>
      <c r="AD44" s="45">
        <v>57114</v>
      </c>
      <c r="AE44" s="45">
        <v>13072</v>
      </c>
      <c r="AF44" s="46">
        <f t="shared" si="6"/>
        <v>0.18624796968056306</v>
      </c>
      <c r="AG44" s="47">
        <v>28000</v>
      </c>
      <c r="AH44" s="48" t="s">
        <v>284</v>
      </c>
      <c r="AI44" s="49">
        <v>32000</v>
      </c>
      <c r="AJ44" s="50">
        <f t="shared" si="7"/>
        <v>0</v>
      </c>
      <c r="AK44" s="51">
        <f t="shared" si="7"/>
        <v>32000</v>
      </c>
      <c r="AL44" s="51">
        <f t="shared" si="7"/>
        <v>0</v>
      </c>
      <c r="AM44" s="51">
        <f t="shared" si="7"/>
        <v>0</v>
      </c>
      <c r="AN44" s="51">
        <f t="shared" si="7"/>
        <v>0</v>
      </c>
      <c r="AO44" s="51">
        <f t="shared" si="7"/>
        <v>0</v>
      </c>
      <c r="AP44" s="52">
        <f t="shared" si="4"/>
        <v>32000</v>
      </c>
      <c r="AQ44" s="53"/>
      <c r="AR44" s="53"/>
    </row>
    <row r="45" spans="1:44" ht="47.25">
      <c r="A45" s="33">
        <v>37</v>
      </c>
      <c r="B45" s="34" t="s">
        <v>72</v>
      </c>
      <c r="C45" s="35">
        <v>12</v>
      </c>
      <c r="D45" s="35">
        <v>6</v>
      </c>
      <c r="E45" s="36" t="s">
        <v>285</v>
      </c>
      <c r="F45" s="36" t="s">
        <v>286</v>
      </c>
      <c r="G45" s="35" t="s">
        <v>287</v>
      </c>
      <c r="H45" s="36" t="s">
        <v>288</v>
      </c>
      <c r="I45" s="36" t="s">
        <v>289</v>
      </c>
      <c r="J45" s="37" t="s">
        <v>290</v>
      </c>
      <c r="K45" s="38"/>
      <c r="L45" s="39"/>
      <c r="M45" s="39"/>
      <c r="N45" s="40"/>
      <c r="O45" s="40">
        <v>1</v>
      </c>
      <c r="P45" s="40"/>
      <c r="Q45" s="41"/>
      <c r="R45" s="41"/>
      <c r="S45" s="41"/>
      <c r="T45" s="42"/>
      <c r="U45" s="39"/>
      <c r="V45" s="39"/>
      <c r="W45" s="39"/>
      <c r="X45" s="39"/>
      <c r="Y45" s="39"/>
      <c r="Z45" s="39"/>
      <c r="AA45" s="39"/>
      <c r="AB45" s="43">
        <f aca="true" t="shared" si="8" ref="AB45:AB53">IF(SUM(Q45:AA45)&gt;0,1,"")</f>
      </c>
      <c r="AC45" s="44">
        <v>4</v>
      </c>
      <c r="AD45" s="45">
        <v>49235</v>
      </c>
      <c r="AE45" s="45">
        <v>2940</v>
      </c>
      <c r="AF45" s="46">
        <f t="shared" si="6"/>
        <v>0.056348826066123625</v>
      </c>
      <c r="AG45" s="47">
        <v>28000</v>
      </c>
      <c r="AH45" s="48" t="s">
        <v>291</v>
      </c>
      <c r="AI45" s="49">
        <v>32000</v>
      </c>
      <c r="AJ45" s="50">
        <f t="shared" si="7"/>
        <v>0</v>
      </c>
      <c r="AK45" s="51">
        <f t="shared" si="7"/>
        <v>0</v>
      </c>
      <c r="AL45" s="51">
        <f t="shared" si="7"/>
        <v>0</v>
      </c>
      <c r="AM45" s="51">
        <f t="shared" si="7"/>
        <v>0</v>
      </c>
      <c r="AN45" s="51">
        <f t="shared" si="7"/>
        <v>32000</v>
      </c>
      <c r="AO45" s="51">
        <f t="shared" si="7"/>
        <v>0</v>
      </c>
      <c r="AP45" s="52">
        <f t="shared" si="4"/>
        <v>32000</v>
      </c>
      <c r="AQ45" s="53"/>
      <c r="AR45" s="53"/>
    </row>
    <row r="46" spans="1:44" ht="47.25">
      <c r="A46" s="33">
        <v>38</v>
      </c>
      <c r="B46" s="34" t="s">
        <v>72</v>
      </c>
      <c r="C46" s="35">
        <v>10</v>
      </c>
      <c r="D46" s="35">
        <v>2</v>
      </c>
      <c r="E46" s="36" t="s">
        <v>292</v>
      </c>
      <c r="F46" s="36" t="s">
        <v>293</v>
      </c>
      <c r="G46" s="35" t="s">
        <v>294</v>
      </c>
      <c r="H46" s="36" t="s">
        <v>295</v>
      </c>
      <c r="I46" s="36" t="s">
        <v>296</v>
      </c>
      <c r="J46" s="37" t="s">
        <v>297</v>
      </c>
      <c r="K46" s="38">
        <v>1</v>
      </c>
      <c r="L46" s="39"/>
      <c r="M46" s="39"/>
      <c r="N46" s="40"/>
      <c r="O46" s="40"/>
      <c r="P46" s="40"/>
      <c r="Q46" s="41"/>
      <c r="R46" s="41"/>
      <c r="S46" s="41"/>
      <c r="T46" s="42"/>
      <c r="U46" s="39"/>
      <c r="V46" s="39"/>
      <c r="W46" s="39"/>
      <c r="X46" s="39"/>
      <c r="Y46" s="39"/>
      <c r="Z46" s="39"/>
      <c r="AA46" s="39"/>
      <c r="AB46" s="43">
        <f t="shared" si="8"/>
      </c>
      <c r="AC46" s="44">
        <v>5.3</v>
      </c>
      <c r="AD46" s="45">
        <v>37649.4</v>
      </c>
      <c r="AE46" s="45">
        <v>2939.4</v>
      </c>
      <c r="AF46" s="46">
        <f t="shared" si="6"/>
        <v>0.07241899243140965</v>
      </c>
      <c r="AG46" s="47">
        <v>28000</v>
      </c>
      <c r="AH46" s="48" t="s">
        <v>298</v>
      </c>
      <c r="AI46" s="49">
        <v>32000</v>
      </c>
      <c r="AJ46" s="50">
        <f t="shared" si="7"/>
        <v>32000</v>
      </c>
      <c r="AK46" s="51">
        <f t="shared" si="7"/>
        <v>0</v>
      </c>
      <c r="AL46" s="51">
        <f t="shared" si="7"/>
        <v>0</v>
      </c>
      <c r="AM46" s="51">
        <f t="shared" si="7"/>
        <v>0</v>
      </c>
      <c r="AN46" s="51">
        <f t="shared" si="7"/>
        <v>0</v>
      </c>
      <c r="AO46" s="51">
        <f t="shared" si="7"/>
        <v>0</v>
      </c>
      <c r="AP46" s="52">
        <f t="shared" si="4"/>
        <v>32000</v>
      </c>
      <c r="AQ46" s="53"/>
      <c r="AR46" s="53"/>
    </row>
    <row r="47" spans="1:44" ht="47.25">
      <c r="A47" s="33">
        <v>39</v>
      </c>
      <c r="B47" s="34" t="s">
        <v>72</v>
      </c>
      <c r="C47" s="35">
        <v>4</v>
      </c>
      <c r="D47" s="35">
        <v>2</v>
      </c>
      <c r="E47" s="36" t="s">
        <v>299</v>
      </c>
      <c r="F47" s="36" t="s">
        <v>300</v>
      </c>
      <c r="G47" s="35" t="s">
        <v>301</v>
      </c>
      <c r="H47" s="36" t="s">
        <v>302</v>
      </c>
      <c r="I47" s="36" t="s">
        <v>303</v>
      </c>
      <c r="J47" s="37" t="s">
        <v>304</v>
      </c>
      <c r="K47" s="38"/>
      <c r="L47" s="39"/>
      <c r="M47" s="39"/>
      <c r="N47" s="40"/>
      <c r="O47" s="40">
        <v>1</v>
      </c>
      <c r="P47" s="40"/>
      <c r="Q47" s="41"/>
      <c r="R47" s="41"/>
      <c r="S47" s="41"/>
      <c r="T47" s="42"/>
      <c r="U47" s="39"/>
      <c r="V47" s="39"/>
      <c r="W47" s="39"/>
      <c r="X47" s="39"/>
      <c r="Y47" s="39"/>
      <c r="Z47" s="39"/>
      <c r="AA47" s="39"/>
      <c r="AB47" s="43">
        <f t="shared" si="8"/>
      </c>
      <c r="AC47" s="44">
        <v>4.8</v>
      </c>
      <c r="AD47" s="45">
        <v>189785</v>
      </c>
      <c r="AE47" s="45">
        <v>89910</v>
      </c>
      <c r="AF47" s="46">
        <f t="shared" si="6"/>
        <v>0.32145730170364145</v>
      </c>
      <c r="AG47" s="47">
        <v>38000</v>
      </c>
      <c r="AH47" s="48" t="s">
        <v>305</v>
      </c>
      <c r="AI47" s="49">
        <v>32000</v>
      </c>
      <c r="AJ47" s="50">
        <f t="shared" si="7"/>
        <v>0</v>
      </c>
      <c r="AK47" s="51">
        <f t="shared" si="7"/>
        <v>0</v>
      </c>
      <c r="AL47" s="51">
        <f t="shared" si="7"/>
        <v>0</v>
      </c>
      <c r="AM47" s="51">
        <f t="shared" si="7"/>
        <v>0</v>
      </c>
      <c r="AN47" s="51">
        <f t="shared" si="7"/>
        <v>32000</v>
      </c>
      <c r="AO47" s="51">
        <f t="shared" si="7"/>
        <v>0</v>
      </c>
      <c r="AP47" s="52">
        <f t="shared" si="4"/>
        <v>32000</v>
      </c>
      <c r="AQ47" s="53"/>
      <c r="AR47" s="53"/>
    </row>
    <row r="48" spans="1:44" ht="47.25">
      <c r="A48" s="33">
        <v>40</v>
      </c>
      <c r="B48" s="34" t="s">
        <v>72</v>
      </c>
      <c r="C48" s="35">
        <v>3</v>
      </c>
      <c r="D48" s="35">
        <v>3</v>
      </c>
      <c r="E48" s="36" t="s">
        <v>306</v>
      </c>
      <c r="F48" s="36" t="s">
        <v>307</v>
      </c>
      <c r="G48" s="35" t="s">
        <v>308</v>
      </c>
      <c r="H48" s="36" t="s">
        <v>309</v>
      </c>
      <c r="I48" s="36" t="s">
        <v>310</v>
      </c>
      <c r="J48" s="37" t="s">
        <v>311</v>
      </c>
      <c r="K48" s="38"/>
      <c r="L48" s="39"/>
      <c r="M48" s="39"/>
      <c r="N48" s="40"/>
      <c r="O48" s="40">
        <v>1</v>
      </c>
      <c r="P48" s="40"/>
      <c r="Q48" s="41"/>
      <c r="R48" s="41"/>
      <c r="S48" s="41"/>
      <c r="T48" s="42"/>
      <c r="U48" s="39"/>
      <c r="V48" s="39"/>
      <c r="W48" s="39"/>
      <c r="X48" s="39"/>
      <c r="Y48" s="39"/>
      <c r="Z48" s="39"/>
      <c r="AA48" s="39"/>
      <c r="AB48" s="43">
        <f t="shared" si="8"/>
      </c>
      <c r="AC48" s="44">
        <v>6</v>
      </c>
      <c r="AD48" s="45">
        <v>76670</v>
      </c>
      <c r="AE48" s="45">
        <v>6670</v>
      </c>
      <c r="AF48" s="46">
        <f t="shared" si="6"/>
        <v>0.08003359731221503</v>
      </c>
      <c r="AG48" s="47">
        <v>28000</v>
      </c>
      <c r="AH48" s="48" t="s">
        <v>312</v>
      </c>
      <c r="AI48" s="49">
        <v>32000</v>
      </c>
      <c r="AJ48" s="50">
        <f t="shared" si="7"/>
        <v>0</v>
      </c>
      <c r="AK48" s="51">
        <f t="shared" si="7"/>
        <v>0</v>
      </c>
      <c r="AL48" s="51">
        <f t="shared" si="7"/>
        <v>0</v>
      </c>
      <c r="AM48" s="51">
        <f t="shared" si="7"/>
        <v>0</v>
      </c>
      <c r="AN48" s="51">
        <f t="shared" si="7"/>
        <v>32000</v>
      </c>
      <c r="AO48" s="51">
        <f t="shared" si="7"/>
        <v>0</v>
      </c>
      <c r="AP48" s="52">
        <f t="shared" si="4"/>
        <v>32000</v>
      </c>
      <c r="AQ48" s="53"/>
      <c r="AR48" s="53"/>
    </row>
    <row r="49" spans="1:44" ht="47.25">
      <c r="A49" s="33">
        <v>41</v>
      </c>
      <c r="B49" s="34" t="s">
        <v>72</v>
      </c>
      <c r="C49" s="35">
        <v>1</v>
      </c>
      <c r="D49" s="35">
        <v>1</v>
      </c>
      <c r="E49" s="36" t="s">
        <v>313</v>
      </c>
      <c r="F49" s="36" t="s">
        <v>314</v>
      </c>
      <c r="G49" s="35" t="s">
        <v>315</v>
      </c>
      <c r="H49" s="36" t="s">
        <v>316</v>
      </c>
      <c r="I49" s="36" t="s">
        <v>317</v>
      </c>
      <c r="J49" s="37" t="s">
        <v>318</v>
      </c>
      <c r="K49" s="38"/>
      <c r="L49" s="42"/>
      <c r="M49" s="39"/>
      <c r="N49" s="40"/>
      <c r="O49" s="40">
        <v>1</v>
      </c>
      <c r="P49" s="40"/>
      <c r="Q49" s="41"/>
      <c r="R49" s="41"/>
      <c r="S49" s="41"/>
      <c r="T49" s="42"/>
      <c r="U49" s="39"/>
      <c r="V49" s="39"/>
      <c r="W49" s="39"/>
      <c r="X49" s="39"/>
      <c r="Y49" s="39"/>
      <c r="Z49" s="39"/>
      <c r="AA49" s="39"/>
      <c r="AB49" s="43">
        <f t="shared" si="8"/>
      </c>
      <c r="AC49" s="44">
        <v>4.2</v>
      </c>
      <c r="AD49" s="45">
        <v>47943</v>
      </c>
      <c r="AE49" s="45">
        <v>3133</v>
      </c>
      <c r="AF49" s="46">
        <f t="shared" si="6"/>
        <v>0.061339963975252564</v>
      </c>
      <c r="AG49" s="47">
        <v>28000</v>
      </c>
      <c r="AH49" s="48" t="s">
        <v>312</v>
      </c>
      <c r="AI49" s="49">
        <v>32000</v>
      </c>
      <c r="AJ49" s="50">
        <f t="shared" si="7"/>
        <v>0</v>
      </c>
      <c r="AK49" s="51">
        <f t="shared" si="7"/>
        <v>0</v>
      </c>
      <c r="AL49" s="51">
        <f t="shared" si="7"/>
        <v>0</v>
      </c>
      <c r="AM49" s="51">
        <f t="shared" si="7"/>
        <v>0</v>
      </c>
      <c r="AN49" s="51">
        <f t="shared" si="7"/>
        <v>32000</v>
      </c>
      <c r="AO49" s="51">
        <f t="shared" si="7"/>
        <v>0</v>
      </c>
      <c r="AP49" s="52">
        <f t="shared" si="4"/>
        <v>32000</v>
      </c>
      <c r="AQ49" s="53"/>
      <c r="AR49" s="53"/>
    </row>
    <row r="50" spans="1:44" ht="47.25">
      <c r="A50" s="33">
        <v>42</v>
      </c>
      <c r="B50" s="34" t="s">
        <v>182</v>
      </c>
      <c r="C50" s="35">
        <v>9</v>
      </c>
      <c r="D50" s="35">
        <v>2</v>
      </c>
      <c r="E50" s="36" t="s">
        <v>319</v>
      </c>
      <c r="F50" s="36" t="s">
        <v>320</v>
      </c>
      <c r="G50" s="35" t="s">
        <v>321</v>
      </c>
      <c r="H50" s="36" t="s">
        <v>322</v>
      </c>
      <c r="I50" s="36" t="s">
        <v>323</v>
      </c>
      <c r="J50" s="37" t="s">
        <v>324</v>
      </c>
      <c r="K50" s="38"/>
      <c r="L50" s="39"/>
      <c r="M50" s="39"/>
      <c r="N50" s="40"/>
      <c r="O50" s="40">
        <v>1</v>
      </c>
      <c r="P50" s="40"/>
      <c r="Q50" s="41"/>
      <c r="R50" s="41"/>
      <c r="S50" s="41"/>
      <c r="T50" s="42"/>
      <c r="U50" s="39"/>
      <c r="V50" s="39"/>
      <c r="W50" s="39"/>
      <c r="X50" s="39"/>
      <c r="Y50" s="39"/>
      <c r="Z50" s="39"/>
      <c r="AA50" s="39"/>
      <c r="AB50" s="43">
        <f t="shared" si="8"/>
      </c>
      <c r="AC50" s="44">
        <v>6.1</v>
      </c>
      <c r="AD50" s="45">
        <v>34995.36</v>
      </c>
      <c r="AE50" s="45">
        <v>1200</v>
      </c>
      <c r="AF50" s="46">
        <f t="shared" si="6"/>
        <v>0.03315342076995504</v>
      </c>
      <c r="AG50" s="47">
        <v>30000</v>
      </c>
      <c r="AH50" s="48" t="s">
        <v>325</v>
      </c>
      <c r="AI50" s="49">
        <v>32000</v>
      </c>
      <c r="AJ50" s="50">
        <f t="shared" si="7"/>
        <v>0</v>
      </c>
      <c r="AK50" s="51">
        <f t="shared" si="7"/>
        <v>0</v>
      </c>
      <c r="AL50" s="51">
        <f t="shared" si="7"/>
        <v>0</v>
      </c>
      <c r="AM50" s="51">
        <f t="shared" si="7"/>
        <v>0</v>
      </c>
      <c r="AN50" s="51">
        <f t="shared" si="7"/>
        <v>32000</v>
      </c>
      <c r="AO50" s="51">
        <f t="shared" si="7"/>
        <v>0</v>
      </c>
      <c r="AP50" s="52">
        <f t="shared" si="4"/>
        <v>32000</v>
      </c>
      <c r="AQ50" s="53"/>
      <c r="AR50" s="53"/>
    </row>
    <row r="51" spans="1:44" ht="31.5">
      <c r="A51" s="33">
        <v>43</v>
      </c>
      <c r="B51" s="34" t="s">
        <v>182</v>
      </c>
      <c r="C51" s="35">
        <v>15</v>
      </c>
      <c r="D51" s="35">
        <v>3</v>
      </c>
      <c r="E51" s="36" t="s">
        <v>326</v>
      </c>
      <c r="F51" s="36" t="s">
        <v>327</v>
      </c>
      <c r="G51" s="35" t="s">
        <v>328</v>
      </c>
      <c r="H51" s="36" t="s">
        <v>329</v>
      </c>
      <c r="I51" s="36" t="s">
        <v>330</v>
      </c>
      <c r="J51" s="37" t="s">
        <v>331</v>
      </c>
      <c r="K51" s="38"/>
      <c r="L51" s="39"/>
      <c r="M51" s="39"/>
      <c r="N51" s="40"/>
      <c r="O51" s="40">
        <v>1</v>
      </c>
      <c r="P51" s="40"/>
      <c r="Q51" s="41"/>
      <c r="R51" s="41"/>
      <c r="S51" s="41"/>
      <c r="T51" s="42"/>
      <c r="U51" s="39"/>
      <c r="V51" s="39"/>
      <c r="W51" s="39"/>
      <c r="X51" s="39"/>
      <c r="Y51" s="39"/>
      <c r="Z51" s="39"/>
      <c r="AA51" s="39"/>
      <c r="AB51" s="43">
        <f t="shared" si="8"/>
      </c>
      <c r="AC51" s="44">
        <v>5.5</v>
      </c>
      <c r="AD51" s="45">
        <v>42432</v>
      </c>
      <c r="AE51" s="45">
        <v>1200</v>
      </c>
      <c r="AF51" s="46">
        <f t="shared" si="6"/>
        <v>0.027502750275027504</v>
      </c>
      <c r="AG51" s="47">
        <v>30000</v>
      </c>
      <c r="AH51" s="48"/>
      <c r="AI51" s="49">
        <v>32000</v>
      </c>
      <c r="AJ51" s="50">
        <f t="shared" si="7"/>
        <v>0</v>
      </c>
      <c r="AK51" s="51">
        <f t="shared" si="7"/>
        <v>0</v>
      </c>
      <c r="AL51" s="51">
        <f t="shared" si="7"/>
        <v>0</v>
      </c>
      <c r="AM51" s="51">
        <f t="shared" si="7"/>
        <v>0</v>
      </c>
      <c r="AN51" s="51">
        <f t="shared" si="7"/>
        <v>32000</v>
      </c>
      <c r="AO51" s="51">
        <f t="shared" si="7"/>
        <v>0</v>
      </c>
      <c r="AP51" s="52">
        <f t="shared" si="4"/>
        <v>32000</v>
      </c>
      <c r="AQ51" s="53" t="s">
        <v>332</v>
      </c>
      <c r="AR51" s="53"/>
    </row>
    <row r="52" spans="1:44" ht="31.5">
      <c r="A52" s="33">
        <v>44</v>
      </c>
      <c r="B52" s="34" t="s">
        <v>64</v>
      </c>
      <c r="C52" s="35">
        <v>3</v>
      </c>
      <c r="D52" s="35">
        <v>1</v>
      </c>
      <c r="E52" s="36" t="s">
        <v>333</v>
      </c>
      <c r="F52" s="36" t="s">
        <v>334</v>
      </c>
      <c r="G52" s="35" t="s">
        <v>335</v>
      </c>
      <c r="H52" s="36" t="s">
        <v>336</v>
      </c>
      <c r="I52" s="36" t="s">
        <v>337</v>
      </c>
      <c r="J52" s="37" t="s">
        <v>338</v>
      </c>
      <c r="K52" s="38"/>
      <c r="L52" s="62">
        <v>1</v>
      </c>
      <c r="M52" s="39"/>
      <c r="N52" s="40"/>
      <c r="O52" s="40"/>
      <c r="P52" s="40"/>
      <c r="Q52" s="41"/>
      <c r="R52" s="41"/>
      <c r="S52" s="41"/>
      <c r="T52" s="42"/>
      <c r="U52" s="39"/>
      <c r="V52" s="39"/>
      <c r="W52" s="39"/>
      <c r="X52" s="39"/>
      <c r="Y52" s="39"/>
      <c r="Z52" s="39"/>
      <c r="AA52" s="39"/>
      <c r="AB52" s="43">
        <f t="shared" si="8"/>
      </c>
      <c r="AC52" s="44">
        <v>3.4</v>
      </c>
      <c r="AD52" s="45">
        <v>31715</v>
      </c>
      <c r="AE52" s="45">
        <v>4800</v>
      </c>
      <c r="AF52" s="46">
        <f>ROUND(IF(AE52&gt;0,AE52/(AE52+AD52),0),2)</f>
        <v>0.13</v>
      </c>
      <c r="AG52" s="47">
        <v>31715</v>
      </c>
      <c r="AH52" s="48"/>
      <c r="AI52" s="49">
        <v>31000</v>
      </c>
      <c r="AJ52" s="50">
        <f t="shared" si="7"/>
        <v>0</v>
      </c>
      <c r="AK52" s="51">
        <f t="shared" si="7"/>
        <v>31000</v>
      </c>
      <c r="AL52" s="51">
        <f t="shared" si="7"/>
        <v>0</v>
      </c>
      <c r="AM52" s="51">
        <f t="shared" si="7"/>
        <v>0</v>
      </c>
      <c r="AN52" s="51">
        <f t="shared" si="7"/>
        <v>0</v>
      </c>
      <c r="AO52" s="51">
        <f t="shared" si="7"/>
        <v>0</v>
      </c>
      <c r="AP52" s="52">
        <f t="shared" si="4"/>
        <v>31000</v>
      </c>
      <c r="AQ52" s="53"/>
      <c r="AR52" s="53"/>
    </row>
    <row r="53" spans="1:44" ht="47.25">
      <c r="A53" s="33">
        <v>45</v>
      </c>
      <c r="B53" s="34" t="s">
        <v>48</v>
      </c>
      <c r="C53" s="35">
        <v>11</v>
      </c>
      <c r="D53" s="35">
        <v>3</v>
      </c>
      <c r="E53" s="36" t="s">
        <v>339</v>
      </c>
      <c r="F53" s="36" t="s">
        <v>340</v>
      </c>
      <c r="G53" s="35" t="s">
        <v>341</v>
      </c>
      <c r="H53" s="36" t="s">
        <v>114</v>
      </c>
      <c r="I53" s="36" t="s">
        <v>342</v>
      </c>
      <c r="J53" s="37" t="s">
        <v>343</v>
      </c>
      <c r="K53" s="38">
        <v>1</v>
      </c>
      <c r="L53" s="39"/>
      <c r="M53" s="39"/>
      <c r="N53" s="40"/>
      <c r="O53" s="40"/>
      <c r="P53" s="40"/>
      <c r="Q53" s="41"/>
      <c r="R53" s="41"/>
      <c r="S53" s="41"/>
      <c r="T53" s="42"/>
      <c r="U53" s="39"/>
      <c r="V53" s="39"/>
      <c r="W53" s="39"/>
      <c r="X53" s="39"/>
      <c r="Y53" s="39"/>
      <c r="Z53" s="39"/>
      <c r="AA53" s="39"/>
      <c r="AB53" s="43">
        <f t="shared" si="8"/>
      </c>
      <c r="AC53" s="44">
        <v>3</v>
      </c>
      <c r="AD53" s="45">
        <v>39100</v>
      </c>
      <c r="AE53" s="45">
        <v>26783084</v>
      </c>
      <c r="AF53" s="46">
        <f aca="true" t="shared" si="9" ref="AF53:AF62">IF(AE53&gt;0,AE53/(AE53+AD53),0)</f>
        <v>0.9985422514438049</v>
      </c>
      <c r="AG53" s="47"/>
      <c r="AH53" s="48"/>
      <c r="AI53" s="49">
        <v>30000</v>
      </c>
      <c r="AJ53" s="50">
        <f t="shared" si="7"/>
        <v>30000</v>
      </c>
      <c r="AK53" s="51">
        <f t="shared" si="7"/>
        <v>0</v>
      </c>
      <c r="AL53" s="51">
        <f t="shared" si="7"/>
        <v>0</v>
      </c>
      <c r="AM53" s="51">
        <f t="shared" si="7"/>
        <v>0</v>
      </c>
      <c r="AN53" s="51">
        <f t="shared" si="7"/>
        <v>0</v>
      </c>
      <c r="AO53" s="51">
        <f t="shared" si="7"/>
        <v>0</v>
      </c>
      <c r="AP53" s="52">
        <f t="shared" si="4"/>
        <v>30000</v>
      </c>
      <c r="AQ53" s="53"/>
      <c r="AR53" s="53"/>
    </row>
    <row r="54" spans="1:44" ht="47.25">
      <c r="A54" s="33">
        <v>46</v>
      </c>
      <c r="B54" s="34" t="s">
        <v>72</v>
      </c>
      <c r="C54" s="35">
        <v>12</v>
      </c>
      <c r="D54" s="35">
        <v>1</v>
      </c>
      <c r="E54" s="36" t="s">
        <v>344</v>
      </c>
      <c r="F54" s="36" t="s">
        <v>345</v>
      </c>
      <c r="G54" s="35" t="s">
        <v>346</v>
      </c>
      <c r="H54" s="36" t="s">
        <v>347</v>
      </c>
      <c r="I54" s="36" t="s">
        <v>348</v>
      </c>
      <c r="J54" s="37" t="s">
        <v>349</v>
      </c>
      <c r="K54" s="38"/>
      <c r="L54" s="39">
        <v>1</v>
      </c>
      <c r="M54" s="39"/>
      <c r="N54" s="40"/>
      <c r="O54" s="40"/>
      <c r="P54" s="40"/>
      <c r="Q54" s="41"/>
      <c r="R54" s="41"/>
      <c r="S54" s="41"/>
      <c r="T54" s="42"/>
      <c r="U54" s="39"/>
      <c r="V54" s="39"/>
      <c r="W54" s="39"/>
      <c r="X54" s="39"/>
      <c r="Y54" s="39"/>
      <c r="Z54" s="39"/>
      <c r="AA54" s="39"/>
      <c r="AB54" s="43"/>
      <c r="AC54" s="44">
        <v>4.1</v>
      </c>
      <c r="AD54" s="45">
        <v>34743.28</v>
      </c>
      <c r="AE54" s="45">
        <v>22412</v>
      </c>
      <c r="AF54" s="46">
        <f t="shared" si="9"/>
        <v>0.3921247520788981</v>
      </c>
      <c r="AG54" s="47">
        <v>28000</v>
      </c>
      <c r="AH54" s="48" t="s">
        <v>350</v>
      </c>
      <c r="AI54" s="49">
        <v>30000</v>
      </c>
      <c r="AJ54" s="50">
        <f t="shared" si="7"/>
        <v>0</v>
      </c>
      <c r="AK54" s="51">
        <f t="shared" si="7"/>
        <v>30000</v>
      </c>
      <c r="AL54" s="51">
        <f t="shared" si="7"/>
        <v>0</v>
      </c>
      <c r="AM54" s="51">
        <f t="shared" si="7"/>
        <v>0</v>
      </c>
      <c r="AN54" s="51">
        <f t="shared" si="7"/>
        <v>0</v>
      </c>
      <c r="AO54" s="51">
        <f t="shared" si="7"/>
        <v>0</v>
      </c>
      <c r="AP54" s="52">
        <f t="shared" si="4"/>
        <v>30000</v>
      </c>
      <c r="AQ54" s="53" t="s">
        <v>351</v>
      </c>
      <c r="AR54" s="53" t="s">
        <v>352</v>
      </c>
    </row>
    <row r="55" spans="1:44" ht="47.25">
      <c r="A55" s="33">
        <v>47</v>
      </c>
      <c r="B55" s="34" t="s">
        <v>72</v>
      </c>
      <c r="C55" s="35">
        <v>9</v>
      </c>
      <c r="D55" s="35">
        <v>1</v>
      </c>
      <c r="E55" s="36" t="s">
        <v>353</v>
      </c>
      <c r="F55" s="36" t="s">
        <v>354</v>
      </c>
      <c r="G55" s="35" t="s">
        <v>355</v>
      </c>
      <c r="H55" s="36" t="s">
        <v>356</v>
      </c>
      <c r="I55" s="36" t="s">
        <v>357</v>
      </c>
      <c r="J55" s="37" t="s">
        <v>358</v>
      </c>
      <c r="K55" s="61">
        <v>1</v>
      </c>
      <c r="L55" s="39"/>
      <c r="M55" s="39"/>
      <c r="N55" s="40"/>
      <c r="O55" s="40"/>
      <c r="P55" s="40"/>
      <c r="Q55" s="41"/>
      <c r="R55" s="41"/>
      <c r="S55" s="41"/>
      <c r="T55" s="42"/>
      <c r="U55" s="39"/>
      <c r="V55" s="39"/>
      <c r="W55" s="39"/>
      <c r="X55" s="39"/>
      <c r="Y55" s="39"/>
      <c r="Z55" s="39"/>
      <c r="AA55" s="39"/>
      <c r="AB55" s="43"/>
      <c r="AC55" s="44">
        <v>4.6</v>
      </c>
      <c r="AD55" s="45">
        <v>32100</v>
      </c>
      <c r="AE55" s="45">
        <v>2000</v>
      </c>
      <c r="AF55" s="46">
        <f t="shared" si="9"/>
        <v>0.05865102639296188</v>
      </c>
      <c r="AG55" s="47">
        <v>28000</v>
      </c>
      <c r="AH55" s="48" t="s">
        <v>359</v>
      </c>
      <c r="AI55" s="49">
        <v>30000</v>
      </c>
      <c r="AJ55" s="50">
        <f t="shared" si="7"/>
        <v>30000</v>
      </c>
      <c r="AK55" s="51">
        <f t="shared" si="7"/>
        <v>0</v>
      </c>
      <c r="AL55" s="51">
        <f t="shared" si="7"/>
        <v>0</v>
      </c>
      <c r="AM55" s="51">
        <f t="shared" si="7"/>
        <v>0</v>
      </c>
      <c r="AN55" s="51">
        <f t="shared" si="7"/>
        <v>0</v>
      </c>
      <c r="AO55" s="51">
        <f t="shared" si="7"/>
        <v>0</v>
      </c>
      <c r="AP55" s="52">
        <f t="shared" si="4"/>
        <v>30000</v>
      </c>
      <c r="AQ55" s="53"/>
      <c r="AR55" s="53"/>
    </row>
    <row r="56" spans="1:44" ht="47.25">
      <c r="A56" s="33">
        <v>48</v>
      </c>
      <c r="B56" s="34" t="s">
        <v>163</v>
      </c>
      <c r="C56" s="35">
        <v>6</v>
      </c>
      <c r="D56" s="35">
        <v>1</v>
      </c>
      <c r="E56" s="36" t="s">
        <v>360</v>
      </c>
      <c r="F56" s="36" t="s">
        <v>361</v>
      </c>
      <c r="G56" s="35" t="s">
        <v>362</v>
      </c>
      <c r="H56" s="36" t="s">
        <v>363</v>
      </c>
      <c r="I56" s="36" t="s">
        <v>364</v>
      </c>
      <c r="J56" s="37" t="s">
        <v>365</v>
      </c>
      <c r="K56" s="38"/>
      <c r="L56" s="39"/>
      <c r="M56" s="39"/>
      <c r="N56" s="40">
        <v>1</v>
      </c>
      <c r="O56" s="40"/>
      <c r="P56" s="40"/>
      <c r="Q56" s="41"/>
      <c r="R56" s="41"/>
      <c r="S56" s="41"/>
      <c r="T56" s="42"/>
      <c r="U56" s="39"/>
      <c r="V56" s="39"/>
      <c r="W56" s="39"/>
      <c r="X56" s="39"/>
      <c r="Y56" s="39"/>
      <c r="Z56" s="39"/>
      <c r="AA56" s="39"/>
      <c r="AB56" s="43"/>
      <c r="AC56" s="44">
        <v>6.9</v>
      </c>
      <c r="AD56" s="45">
        <v>282860</v>
      </c>
      <c r="AE56" s="45">
        <v>182900</v>
      </c>
      <c r="AF56" s="46">
        <f t="shared" si="9"/>
        <v>0.39269151494331844</v>
      </c>
      <c r="AG56" s="47">
        <v>33320</v>
      </c>
      <c r="AH56" s="48"/>
      <c r="AI56" s="49">
        <v>30000</v>
      </c>
      <c r="AJ56" s="50">
        <f t="shared" si="7"/>
        <v>0</v>
      </c>
      <c r="AK56" s="51">
        <f t="shared" si="7"/>
        <v>0</v>
      </c>
      <c r="AL56" s="51">
        <f t="shared" si="7"/>
        <v>0</v>
      </c>
      <c r="AM56" s="51">
        <f t="shared" si="7"/>
        <v>30000</v>
      </c>
      <c r="AN56" s="51">
        <f t="shared" si="7"/>
        <v>0</v>
      </c>
      <c r="AO56" s="51">
        <f t="shared" si="7"/>
        <v>0</v>
      </c>
      <c r="AP56" s="52">
        <f t="shared" si="4"/>
        <v>30000</v>
      </c>
      <c r="AQ56" s="53" t="s">
        <v>366</v>
      </c>
      <c r="AR56" s="53"/>
    </row>
    <row r="57" spans="1:44" ht="31.5">
      <c r="A57" s="33">
        <v>49</v>
      </c>
      <c r="B57" s="34" t="s">
        <v>56</v>
      </c>
      <c r="C57" s="35">
        <v>15</v>
      </c>
      <c r="D57" s="35">
        <v>6</v>
      </c>
      <c r="E57" s="36" t="s">
        <v>367</v>
      </c>
      <c r="F57" s="36" t="s">
        <v>368</v>
      </c>
      <c r="G57" s="35" t="s">
        <v>369</v>
      </c>
      <c r="H57" s="36" t="s">
        <v>370</v>
      </c>
      <c r="I57" s="36" t="s">
        <v>371</v>
      </c>
      <c r="J57" s="57" t="s">
        <v>372</v>
      </c>
      <c r="K57" s="38"/>
      <c r="L57" s="39"/>
      <c r="M57" s="39"/>
      <c r="N57" s="40"/>
      <c r="O57" s="40">
        <v>1</v>
      </c>
      <c r="P57" s="40"/>
      <c r="Q57" s="41"/>
      <c r="R57" s="41"/>
      <c r="S57" s="41"/>
      <c r="T57" s="42"/>
      <c r="U57" s="39"/>
      <c r="V57" s="39">
        <v>1</v>
      </c>
      <c r="W57" s="39"/>
      <c r="X57" s="39"/>
      <c r="Y57" s="39"/>
      <c r="Z57" s="39"/>
      <c r="AA57" s="39"/>
      <c r="AB57" s="43">
        <f>IF(SUM(Q57:AA57)&gt;0,1,"")</f>
        <v>1</v>
      </c>
      <c r="AC57" s="44" t="str">
        <f>IF(AB57&lt;&gt;"","!!!","")</f>
        <v>!!!</v>
      </c>
      <c r="AD57" s="45">
        <v>32182</v>
      </c>
      <c r="AE57" s="45">
        <v>4200</v>
      </c>
      <c r="AF57" s="46">
        <f t="shared" si="9"/>
        <v>0.11544170194052003</v>
      </c>
      <c r="AG57" s="47">
        <f>AD57</f>
        <v>32182</v>
      </c>
      <c r="AH57" s="48" t="s">
        <v>373</v>
      </c>
      <c r="AI57" s="49">
        <v>30000</v>
      </c>
      <c r="AJ57" s="50">
        <f t="shared" si="7"/>
        <v>0</v>
      </c>
      <c r="AK57" s="51">
        <f t="shared" si="7"/>
        <v>0</v>
      </c>
      <c r="AL57" s="51">
        <f t="shared" si="7"/>
        <v>0</v>
      </c>
      <c r="AM57" s="51">
        <f t="shared" si="7"/>
        <v>0</v>
      </c>
      <c r="AN57" s="51">
        <f t="shared" si="7"/>
        <v>30000</v>
      </c>
      <c r="AO57" s="51">
        <f t="shared" si="7"/>
        <v>0</v>
      </c>
      <c r="AP57" s="52">
        <f t="shared" si="4"/>
        <v>30000</v>
      </c>
      <c r="AQ57" s="53" t="s">
        <v>374</v>
      </c>
      <c r="AR57" s="53"/>
    </row>
    <row r="58" spans="1:44" ht="31.5">
      <c r="A58" s="33">
        <v>50</v>
      </c>
      <c r="B58" s="34" t="s">
        <v>182</v>
      </c>
      <c r="C58" s="35">
        <v>14</v>
      </c>
      <c r="D58" s="35">
        <v>5</v>
      </c>
      <c r="E58" s="36" t="s">
        <v>375</v>
      </c>
      <c r="F58" s="36" t="s">
        <v>376</v>
      </c>
      <c r="G58" s="35" t="s">
        <v>377</v>
      </c>
      <c r="H58" s="36">
        <v>0</v>
      </c>
      <c r="I58" s="36" t="s">
        <v>378</v>
      </c>
      <c r="J58" s="37" t="s">
        <v>379</v>
      </c>
      <c r="K58" s="38"/>
      <c r="L58" s="42">
        <v>1</v>
      </c>
      <c r="M58" s="42"/>
      <c r="N58" s="40"/>
      <c r="O58" s="40"/>
      <c r="P58" s="40"/>
      <c r="Q58" s="41"/>
      <c r="R58" s="41"/>
      <c r="S58" s="41"/>
      <c r="T58" s="42"/>
      <c r="U58" s="39"/>
      <c r="V58" s="39"/>
      <c r="W58" s="39"/>
      <c r="X58" s="39"/>
      <c r="Y58" s="39"/>
      <c r="Z58" s="39"/>
      <c r="AA58" s="39"/>
      <c r="AB58" s="43">
        <f>IF(SUM(Q58:AA58)&gt;0,1,"")</f>
      </c>
      <c r="AC58" s="44">
        <v>6</v>
      </c>
      <c r="AD58" s="45">
        <v>27500</v>
      </c>
      <c r="AE58" s="45">
        <v>5550</v>
      </c>
      <c r="AF58" s="46">
        <f t="shared" si="9"/>
        <v>0.16792738275340394</v>
      </c>
      <c r="AG58" s="47">
        <f>AD58</f>
        <v>27500</v>
      </c>
      <c r="AH58" s="48"/>
      <c r="AI58" s="49">
        <v>27000</v>
      </c>
      <c r="AJ58" s="50">
        <f t="shared" si="7"/>
        <v>0</v>
      </c>
      <c r="AK58" s="51">
        <f t="shared" si="7"/>
        <v>27000</v>
      </c>
      <c r="AL58" s="51">
        <f t="shared" si="7"/>
        <v>0</v>
      </c>
      <c r="AM58" s="51">
        <f t="shared" si="7"/>
        <v>0</v>
      </c>
      <c r="AN58" s="51">
        <f t="shared" si="7"/>
        <v>0</v>
      </c>
      <c r="AO58" s="51">
        <f t="shared" si="7"/>
        <v>0</v>
      </c>
      <c r="AP58" s="52">
        <f t="shared" si="4"/>
        <v>27000</v>
      </c>
      <c r="AQ58" s="53"/>
      <c r="AR58" s="53"/>
    </row>
    <row r="59" spans="1:44" ht="94.5">
      <c r="A59" s="33">
        <v>51</v>
      </c>
      <c r="B59" s="34" t="s">
        <v>48</v>
      </c>
      <c r="C59" s="35">
        <v>14</v>
      </c>
      <c r="D59" s="35">
        <v>3</v>
      </c>
      <c r="E59" s="36" t="s">
        <v>380</v>
      </c>
      <c r="F59" s="36" t="s">
        <v>381</v>
      </c>
      <c r="G59" s="35" t="s">
        <v>382</v>
      </c>
      <c r="H59" s="36" t="s">
        <v>383</v>
      </c>
      <c r="I59" s="36" t="s">
        <v>384</v>
      </c>
      <c r="J59" s="37" t="s">
        <v>385</v>
      </c>
      <c r="K59" s="38">
        <v>1</v>
      </c>
      <c r="L59" s="39"/>
      <c r="M59" s="39"/>
      <c r="N59" s="40"/>
      <c r="O59" s="40"/>
      <c r="P59" s="40"/>
      <c r="Q59" s="41"/>
      <c r="R59" s="41"/>
      <c r="S59" s="41"/>
      <c r="T59" s="42"/>
      <c r="U59" s="39"/>
      <c r="V59" s="39"/>
      <c r="W59" s="39"/>
      <c r="X59" s="39"/>
      <c r="Y59" s="39"/>
      <c r="Z59" s="39"/>
      <c r="AA59" s="39"/>
      <c r="AB59" s="43">
        <f>IF(SUM(Q59:AA59)&gt;0,1,"")</f>
      </c>
      <c r="AC59" s="44">
        <v>4.9</v>
      </c>
      <c r="AD59" s="45">
        <v>25090</v>
      </c>
      <c r="AE59" s="45">
        <v>53504</v>
      </c>
      <c r="AF59" s="46">
        <f t="shared" si="9"/>
        <v>0.6807644349441433</v>
      </c>
      <c r="AG59" s="47"/>
      <c r="AH59" s="48"/>
      <c r="AI59" s="49">
        <v>25000</v>
      </c>
      <c r="AJ59" s="50">
        <f t="shared" si="7"/>
        <v>25000</v>
      </c>
      <c r="AK59" s="51">
        <f t="shared" si="7"/>
        <v>0</v>
      </c>
      <c r="AL59" s="51">
        <f t="shared" si="7"/>
        <v>0</v>
      </c>
      <c r="AM59" s="51">
        <f t="shared" si="7"/>
        <v>0</v>
      </c>
      <c r="AN59" s="51">
        <f t="shared" si="7"/>
        <v>0</v>
      </c>
      <c r="AO59" s="51">
        <f t="shared" si="7"/>
        <v>0</v>
      </c>
      <c r="AP59" s="52">
        <f t="shared" si="4"/>
        <v>25000</v>
      </c>
      <c r="AQ59" s="53"/>
      <c r="AR59" s="53"/>
    </row>
    <row r="60" spans="1:44" ht="31.5">
      <c r="A60" s="33">
        <v>52</v>
      </c>
      <c r="B60" s="34" t="s">
        <v>48</v>
      </c>
      <c r="C60" s="35">
        <v>4</v>
      </c>
      <c r="D60" s="35">
        <v>1</v>
      </c>
      <c r="E60" s="36" t="s">
        <v>386</v>
      </c>
      <c r="F60" s="36" t="s">
        <v>387</v>
      </c>
      <c r="G60" s="35" t="s">
        <v>172</v>
      </c>
      <c r="H60" s="36" t="s">
        <v>388</v>
      </c>
      <c r="I60" s="36" t="s">
        <v>389</v>
      </c>
      <c r="J60" s="37" t="s">
        <v>390</v>
      </c>
      <c r="K60" s="38">
        <v>1</v>
      </c>
      <c r="L60" s="39"/>
      <c r="M60" s="39"/>
      <c r="N60" s="40"/>
      <c r="O60" s="40"/>
      <c r="P60" s="40"/>
      <c r="Q60" s="41"/>
      <c r="R60" s="41"/>
      <c r="S60" s="41"/>
      <c r="T60" s="42"/>
      <c r="U60" s="39"/>
      <c r="V60" s="39"/>
      <c r="W60" s="39"/>
      <c r="X60" s="39"/>
      <c r="Y60" s="39"/>
      <c r="Z60" s="39"/>
      <c r="AA60" s="39"/>
      <c r="AB60" s="43">
        <f>IF(SUM(Q60:AA60)&gt;0,1,"")</f>
      </c>
      <c r="AC60" s="44">
        <v>3.2</v>
      </c>
      <c r="AD60" s="45">
        <v>34440</v>
      </c>
      <c r="AE60" s="45">
        <v>12671.04</v>
      </c>
      <c r="AF60" s="46">
        <f t="shared" si="9"/>
        <v>0.2689611606960916</v>
      </c>
      <c r="AG60" s="47"/>
      <c r="AH60" s="48"/>
      <c r="AI60" s="49">
        <v>25000</v>
      </c>
      <c r="AJ60" s="50">
        <f t="shared" si="7"/>
        <v>25000</v>
      </c>
      <c r="AK60" s="51">
        <f t="shared" si="7"/>
        <v>0</v>
      </c>
      <c r="AL60" s="51">
        <f t="shared" si="7"/>
        <v>0</v>
      </c>
      <c r="AM60" s="51">
        <f t="shared" si="7"/>
        <v>0</v>
      </c>
      <c r="AN60" s="51">
        <f t="shared" si="7"/>
        <v>0</v>
      </c>
      <c r="AO60" s="51">
        <f t="shared" si="7"/>
        <v>0</v>
      </c>
      <c r="AP60" s="52">
        <f t="shared" si="4"/>
        <v>25000</v>
      </c>
      <c r="AQ60" s="53"/>
      <c r="AR60" s="53"/>
    </row>
    <row r="61" spans="1:44" ht="47.25">
      <c r="A61" s="33">
        <v>53</v>
      </c>
      <c r="B61" s="34" t="s">
        <v>72</v>
      </c>
      <c r="C61" s="35">
        <v>6</v>
      </c>
      <c r="D61" s="35">
        <v>1</v>
      </c>
      <c r="E61" s="36" t="s">
        <v>391</v>
      </c>
      <c r="F61" s="36" t="s">
        <v>392</v>
      </c>
      <c r="G61" s="35" t="s">
        <v>393</v>
      </c>
      <c r="H61" s="36" t="s">
        <v>394</v>
      </c>
      <c r="I61" s="36" t="s">
        <v>395</v>
      </c>
      <c r="J61" s="37" t="s">
        <v>396</v>
      </c>
      <c r="K61" s="38">
        <v>1</v>
      </c>
      <c r="L61" s="39"/>
      <c r="M61" s="39"/>
      <c r="N61" s="40"/>
      <c r="O61" s="40"/>
      <c r="P61" s="40"/>
      <c r="Q61" s="41"/>
      <c r="R61" s="41"/>
      <c r="S61" s="41"/>
      <c r="T61" s="42"/>
      <c r="U61" s="39"/>
      <c r="V61" s="39"/>
      <c r="W61" s="39"/>
      <c r="X61" s="39"/>
      <c r="Y61" s="39"/>
      <c r="Z61" s="39"/>
      <c r="AA61" s="39"/>
      <c r="AB61" s="43"/>
      <c r="AC61" s="44">
        <v>6.3</v>
      </c>
      <c r="AD61" s="45">
        <v>24650</v>
      </c>
      <c r="AE61" s="45">
        <v>2000</v>
      </c>
      <c r="AF61" s="46">
        <f t="shared" si="9"/>
        <v>0.075046904315197</v>
      </c>
      <c r="AG61" s="47">
        <v>28000</v>
      </c>
      <c r="AH61" s="48"/>
      <c r="AI61" s="49">
        <v>22000</v>
      </c>
      <c r="AJ61" s="50">
        <f t="shared" si="7"/>
        <v>22000</v>
      </c>
      <c r="AK61" s="51">
        <f t="shared" si="7"/>
        <v>0</v>
      </c>
      <c r="AL61" s="51">
        <f t="shared" si="7"/>
        <v>0</v>
      </c>
      <c r="AM61" s="51">
        <f t="shared" si="7"/>
        <v>0</v>
      </c>
      <c r="AN61" s="51">
        <f t="shared" si="7"/>
        <v>0</v>
      </c>
      <c r="AO61" s="51">
        <f t="shared" si="7"/>
        <v>0</v>
      </c>
      <c r="AP61" s="52">
        <f t="shared" si="4"/>
        <v>22000</v>
      </c>
      <c r="AQ61" s="53" t="s">
        <v>397</v>
      </c>
      <c r="AR61" s="53"/>
    </row>
    <row r="62" spans="1:44" ht="31.5">
      <c r="A62" s="33">
        <v>54</v>
      </c>
      <c r="B62" s="34" t="s">
        <v>56</v>
      </c>
      <c r="C62" s="35">
        <v>5</v>
      </c>
      <c r="D62" s="35">
        <v>5</v>
      </c>
      <c r="E62" s="36" t="s">
        <v>398</v>
      </c>
      <c r="F62" s="36" t="s">
        <v>399</v>
      </c>
      <c r="G62" s="35" t="s">
        <v>400</v>
      </c>
      <c r="H62" s="36" t="s">
        <v>401</v>
      </c>
      <c r="I62" s="36" t="s">
        <v>402</v>
      </c>
      <c r="J62" s="57" t="s">
        <v>403</v>
      </c>
      <c r="K62" s="38"/>
      <c r="L62" s="39">
        <v>1</v>
      </c>
      <c r="M62" s="39"/>
      <c r="N62" s="40"/>
      <c r="O62" s="40"/>
      <c r="P62" s="40"/>
      <c r="Q62" s="41"/>
      <c r="R62" s="41"/>
      <c r="S62" s="41"/>
      <c r="T62" s="42"/>
      <c r="U62" s="39"/>
      <c r="V62" s="39"/>
      <c r="W62" s="39"/>
      <c r="X62" s="39"/>
      <c r="Y62" s="39"/>
      <c r="Z62" s="39"/>
      <c r="AA62" s="39"/>
      <c r="AB62" s="43">
        <f>IF(SUM(Q62:AA62)&gt;0,1,"")</f>
      </c>
      <c r="AC62" s="44">
        <f>IF(AB62&lt;&gt;"","!!!","")</f>
      </c>
      <c r="AD62" s="45">
        <v>24996.96</v>
      </c>
      <c r="AE62" s="45">
        <v>40309.41</v>
      </c>
      <c r="AF62" s="46">
        <f t="shared" si="9"/>
        <v>0.6172355009166793</v>
      </c>
      <c r="AG62" s="47"/>
      <c r="AH62" s="48" t="s">
        <v>404</v>
      </c>
      <c r="AI62" s="49">
        <v>22000</v>
      </c>
      <c r="AJ62" s="50">
        <f t="shared" si="7"/>
        <v>0</v>
      </c>
      <c r="AK62" s="51">
        <f t="shared" si="7"/>
        <v>22000</v>
      </c>
      <c r="AL62" s="51">
        <f t="shared" si="7"/>
        <v>0</v>
      </c>
      <c r="AM62" s="51">
        <f t="shared" si="7"/>
        <v>0</v>
      </c>
      <c r="AN62" s="51">
        <f t="shared" si="7"/>
        <v>0</v>
      </c>
      <c r="AO62" s="51">
        <f t="shared" si="7"/>
        <v>0</v>
      </c>
      <c r="AP62" s="52">
        <f t="shared" si="4"/>
        <v>22000</v>
      </c>
      <c r="AQ62" s="53" t="s">
        <v>405</v>
      </c>
      <c r="AR62" s="53"/>
    </row>
    <row r="63" spans="1:44" ht="15.75">
      <c r="A63" s="33">
        <v>55</v>
      </c>
      <c r="B63" s="34" t="s">
        <v>64</v>
      </c>
      <c r="C63" s="35">
        <v>16</v>
      </c>
      <c r="D63" s="55">
        <v>4</v>
      </c>
      <c r="E63" s="36" t="s">
        <v>406</v>
      </c>
      <c r="F63" s="36" t="s">
        <v>407</v>
      </c>
      <c r="G63" s="35" t="s">
        <v>408</v>
      </c>
      <c r="H63" s="36" t="s">
        <v>409</v>
      </c>
      <c r="I63" s="36" t="s">
        <v>410</v>
      </c>
      <c r="J63" s="37" t="s">
        <v>411</v>
      </c>
      <c r="K63" s="38">
        <v>1</v>
      </c>
      <c r="L63" s="39"/>
      <c r="M63" s="39"/>
      <c r="N63" s="40"/>
      <c r="O63" s="40"/>
      <c r="P63" s="40"/>
      <c r="Q63" s="41"/>
      <c r="R63" s="41"/>
      <c r="S63" s="41"/>
      <c r="T63" s="42"/>
      <c r="U63" s="39"/>
      <c r="V63" s="39"/>
      <c r="W63" s="39"/>
      <c r="X63" s="39"/>
      <c r="Y63" s="39"/>
      <c r="Z63" s="39"/>
      <c r="AA63" s="39"/>
      <c r="AB63" s="43" t="s">
        <v>71</v>
      </c>
      <c r="AC63" s="44">
        <v>4.8</v>
      </c>
      <c r="AD63" s="45">
        <v>21135</v>
      </c>
      <c r="AE63" s="45">
        <v>6829.74</v>
      </c>
      <c r="AF63" s="46">
        <f>ROUND(IF(AE63&gt;0,AE63/(AE63+AD63),0),2)</f>
        <v>0.24</v>
      </c>
      <c r="AG63" s="47"/>
      <c r="AH63" s="48"/>
      <c r="AI63" s="49">
        <v>21000</v>
      </c>
      <c r="AJ63" s="50">
        <f t="shared" si="7"/>
        <v>21000</v>
      </c>
      <c r="AK63" s="51">
        <f t="shared" si="7"/>
        <v>0</v>
      </c>
      <c r="AL63" s="51">
        <f t="shared" si="7"/>
        <v>0</v>
      </c>
      <c r="AM63" s="51">
        <f t="shared" si="7"/>
        <v>0</v>
      </c>
      <c r="AN63" s="51">
        <f t="shared" si="7"/>
        <v>0</v>
      </c>
      <c r="AO63" s="51">
        <f t="shared" si="7"/>
        <v>0</v>
      </c>
      <c r="AP63" s="52">
        <f t="shared" si="4"/>
        <v>21000</v>
      </c>
      <c r="AQ63" s="53" t="s">
        <v>412</v>
      </c>
      <c r="AR63" s="53" t="s">
        <v>413</v>
      </c>
    </row>
    <row r="64" spans="1:44" ht="78.75">
      <c r="A64" s="33">
        <v>56</v>
      </c>
      <c r="B64" s="34" t="s">
        <v>48</v>
      </c>
      <c r="C64" s="35">
        <v>16</v>
      </c>
      <c r="D64" s="35">
        <v>2</v>
      </c>
      <c r="E64" s="36" t="s">
        <v>414</v>
      </c>
      <c r="F64" s="36" t="s">
        <v>415</v>
      </c>
      <c r="G64" s="35" t="s">
        <v>416</v>
      </c>
      <c r="H64" s="36" t="s">
        <v>417</v>
      </c>
      <c r="I64" s="36" t="s">
        <v>418</v>
      </c>
      <c r="J64" s="37" t="s">
        <v>419</v>
      </c>
      <c r="K64" s="38"/>
      <c r="L64" s="39"/>
      <c r="M64" s="39"/>
      <c r="N64" s="40"/>
      <c r="O64" s="40">
        <v>1</v>
      </c>
      <c r="P64" s="40"/>
      <c r="Q64" s="41"/>
      <c r="R64" s="41"/>
      <c r="S64" s="41"/>
      <c r="T64" s="42"/>
      <c r="U64" s="39"/>
      <c r="V64" s="39"/>
      <c r="W64" s="39"/>
      <c r="X64" s="39"/>
      <c r="Y64" s="39"/>
      <c r="Z64" s="39"/>
      <c r="AA64" s="39"/>
      <c r="AB64" s="43">
        <f>IF(SUM(Q64:AA64)&gt;0,1,"")</f>
      </c>
      <c r="AC64" s="44">
        <v>3</v>
      </c>
      <c r="AD64" s="45">
        <v>26420</v>
      </c>
      <c r="AE64" s="45">
        <v>17380</v>
      </c>
      <c r="AF64" s="46">
        <f aca="true" t="shared" si="10" ref="AF64:AF70">IF(AE64&gt;0,AE64/(AE64+AD64),0)</f>
        <v>0.39680365296803655</v>
      </c>
      <c r="AG64" s="47">
        <v>26420</v>
      </c>
      <c r="AH64" s="48"/>
      <c r="AI64" s="49">
        <v>20000</v>
      </c>
      <c r="AJ64" s="50">
        <f t="shared" si="7"/>
        <v>0</v>
      </c>
      <c r="AK64" s="51">
        <f t="shared" si="7"/>
        <v>0</v>
      </c>
      <c r="AL64" s="51">
        <f t="shared" si="7"/>
        <v>0</v>
      </c>
      <c r="AM64" s="51">
        <f t="shared" si="7"/>
        <v>0</v>
      </c>
      <c r="AN64" s="51">
        <f t="shared" si="7"/>
        <v>20000</v>
      </c>
      <c r="AO64" s="51">
        <f t="shared" si="7"/>
        <v>0</v>
      </c>
      <c r="AP64" s="52">
        <f t="shared" si="4"/>
        <v>20000</v>
      </c>
      <c r="AQ64" s="53" t="s">
        <v>412</v>
      </c>
      <c r="AR64" s="53" t="s">
        <v>420</v>
      </c>
    </row>
    <row r="65" spans="1:44" ht="47.25">
      <c r="A65" s="33">
        <v>57</v>
      </c>
      <c r="B65" s="34" t="s">
        <v>72</v>
      </c>
      <c r="C65" s="35">
        <v>16</v>
      </c>
      <c r="D65" s="35">
        <v>1</v>
      </c>
      <c r="E65" s="36" t="s">
        <v>421</v>
      </c>
      <c r="F65" s="36" t="s">
        <v>422</v>
      </c>
      <c r="G65" s="35" t="s">
        <v>423</v>
      </c>
      <c r="H65" s="36" t="s">
        <v>424</v>
      </c>
      <c r="I65" s="36" t="s">
        <v>425</v>
      </c>
      <c r="J65" s="37" t="s">
        <v>426</v>
      </c>
      <c r="K65" s="38">
        <v>1</v>
      </c>
      <c r="L65" s="39"/>
      <c r="M65" s="39"/>
      <c r="N65" s="40"/>
      <c r="O65" s="40"/>
      <c r="P65" s="40"/>
      <c r="Q65" s="41"/>
      <c r="R65" s="41"/>
      <c r="S65" s="41"/>
      <c r="T65" s="42"/>
      <c r="U65" s="39"/>
      <c r="V65" s="39"/>
      <c r="W65" s="39"/>
      <c r="X65" s="39"/>
      <c r="Y65" s="39"/>
      <c r="Z65" s="39"/>
      <c r="AA65" s="39"/>
      <c r="AB65" s="43">
        <f>IF(SUM(Q65:AA65)&gt;0,1,"")</f>
      </c>
      <c r="AC65" s="44">
        <v>5.9</v>
      </c>
      <c r="AD65" s="45">
        <v>20500</v>
      </c>
      <c r="AE65" s="45">
        <v>1500</v>
      </c>
      <c r="AF65" s="46">
        <f t="shared" si="10"/>
        <v>0.06818181818181818</v>
      </c>
      <c r="AG65" s="47">
        <v>19000</v>
      </c>
      <c r="AH65" s="48" t="s">
        <v>427</v>
      </c>
      <c r="AI65" s="49">
        <v>20000</v>
      </c>
      <c r="AJ65" s="50">
        <f t="shared" si="7"/>
        <v>20000</v>
      </c>
      <c r="AK65" s="51">
        <f t="shared" si="7"/>
        <v>0</v>
      </c>
      <c r="AL65" s="51">
        <f t="shared" si="7"/>
        <v>0</v>
      </c>
      <c r="AM65" s="51">
        <f t="shared" si="7"/>
        <v>0</v>
      </c>
      <c r="AN65" s="51">
        <f t="shared" si="7"/>
        <v>0</v>
      </c>
      <c r="AO65" s="51">
        <f t="shared" si="7"/>
        <v>0</v>
      </c>
      <c r="AP65" s="52">
        <f t="shared" si="4"/>
        <v>20000</v>
      </c>
      <c r="AQ65" s="53" t="s">
        <v>412</v>
      </c>
      <c r="AR65" s="53" t="s">
        <v>428</v>
      </c>
    </row>
    <row r="66" spans="1:44" ht="94.5">
      <c r="A66" s="33">
        <v>58</v>
      </c>
      <c r="B66" s="34" t="s">
        <v>163</v>
      </c>
      <c r="C66" s="35">
        <v>3</v>
      </c>
      <c r="D66" s="35">
        <v>2</v>
      </c>
      <c r="E66" s="36" t="s">
        <v>429</v>
      </c>
      <c r="F66" s="36" t="s">
        <v>430</v>
      </c>
      <c r="G66" s="35" t="s">
        <v>431</v>
      </c>
      <c r="H66" s="36" t="s">
        <v>432</v>
      </c>
      <c r="I66" s="36" t="s">
        <v>433</v>
      </c>
      <c r="J66" s="37" t="s">
        <v>434</v>
      </c>
      <c r="K66" s="38">
        <v>1</v>
      </c>
      <c r="L66" s="39"/>
      <c r="M66" s="39"/>
      <c r="N66" s="40"/>
      <c r="O66" s="40"/>
      <c r="P66" s="40"/>
      <c r="Q66" s="41"/>
      <c r="R66" s="41"/>
      <c r="S66" s="41"/>
      <c r="T66" s="42"/>
      <c r="U66" s="39"/>
      <c r="V66" s="39"/>
      <c r="W66" s="39"/>
      <c r="X66" s="39"/>
      <c r="Y66" s="39"/>
      <c r="Z66" s="39"/>
      <c r="AA66" s="39"/>
      <c r="AB66" s="43">
        <f>IF(SUM(Q66:AA66)&gt;0,1,"")</f>
      </c>
      <c r="AC66" s="44">
        <v>5.8</v>
      </c>
      <c r="AD66" s="45">
        <v>46365</v>
      </c>
      <c r="AE66" s="45">
        <v>38135.6</v>
      </c>
      <c r="AF66" s="46">
        <f t="shared" si="10"/>
        <v>0.4513056712023346</v>
      </c>
      <c r="AG66" s="47">
        <v>0</v>
      </c>
      <c r="AH66" s="48"/>
      <c r="AI66" s="49">
        <v>20000</v>
      </c>
      <c r="AJ66" s="50">
        <f t="shared" si="7"/>
        <v>20000</v>
      </c>
      <c r="AK66" s="51">
        <f t="shared" si="7"/>
        <v>0</v>
      </c>
      <c r="AL66" s="51">
        <f t="shared" si="7"/>
        <v>0</v>
      </c>
      <c r="AM66" s="51">
        <f t="shared" si="7"/>
        <v>0</v>
      </c>
      <c r="AN66" s="51">
        <f t="shared" si="7"/>
        <v>0</v>
      </c>
      <c r="AO66" s="51">
        <f t="shared" si="7"/>
        <v>0</v>
      </c>
      <c r="AP66" s="52">
        <f t="shared" si="4"/>
        <v>20000</v>
      </c>
      <c r="AQ66" s="53" t="s">
        <v>412</v>
      </c>
      <c r="AR66" s="53" t="s">
        <v>435</v>
      </c>
    </row>
    <row r="67" spans="1:44" ht="78.75">
      <c r="A67" s="33">
        <v>59</v>
      </c>
      <c r="B67" s="34" t="s">
        <v>163</v>
      </c>
      <c r="C67" s="35">
        <v>9</v>
      </c>
      <c r="D67" s="35">
        <v>1</v>
      </c>
      <c r="E67" s="36" t="s">
        <v>436</v>
      </c>
      <c r="F67" s="36" t="s">
        <v>437</v>
      </c>
      <c r="G67" s="35" t="s">
        <v>438</v>
      </c>
      <c r="H67" s="36" t="s">
        <v>238</v>
      </c>
      <c r="I67" s="36" t="s">
        <v>439</v>
      </c>
      <c r="J67" s="37" t="s">
        <v>440</v>
      </c>
      <c r="K67" s="61"/>
      <c r="L67" s="39">
        <v>1</v>
      </c>
      <c r="M67" s="39"/>
      <c r="N67" s="40"/>
      <c r="O67" s="40"/>
      <c r="P67" s="40"/>
      <c r="Q67" s="41"/>
      <c r="R67" s="41"/>
      <c r="S67" s="41"/>
      <c r="T67" s="42"/>
      <c r="U67" s="39"/>
      <c r="V67" s="39"/>
      <c r="W67" s="39"/>
      <c r="X67" s="39"/>
      <c r="Y67" s="39"/>
      <c r="Z67" s="39"/>
      <c r="AA67" s="39"/>
      <c r="AB67" s="43">
        <f>IF(SUM(Q67:AA67)&gt;0,1,"")</f>
      </c>
      <c r="AC67" s="44">
        <v>4.5</v>
      </c>
      <c r="AD67" s="45">
        <v>21290</v>
      </c>
      <c r="AE67" s="45">
        <v>21290</v>
      </c>
      <c r="AF67" s="46">
        <f t="shared" si="10"/>
        <v>0.5</v>
      </c>
      <c r="AG67" s="47">
        <v>21290</v>
      </c>
      <c r="AH67" s="48"/>
      <c r="AI67" s="49">
        <v>20000</v>
      </c>
      <c r="AJ67" s="50">
        <f aca="true" t="shared" si="11" ref="AJ67:AN78">IF(K67=0,0,$AI67)</f>
        <v>0</v>
      </c>
      <c r="AK67" s="51">
        <f t="shared" si="11"/>
        <v>20000</v>
      </c>
      <c r="AL67" s="51">
        <f t="shared" si="11"/>
        <v>0</v>
      </c>
      <c r="AM67" s="51">
        <f t="shared" si="11"/>
        <v>0</v>
      </c>
      <c r="AN67" s="51">
        <v>20000</v>
      </c>
      <c r="AO67" s="51">
        <f aca="true" t="shared" si="12" ref="AO67:AO78">IF(P67=0,0,$AI67)</f>
        <v>0</v>
      </c>
      <c r="AP67" s="52">
        <f t="shared" si="4"/>
        <v>40000</v>
      </c>
      <c r="AQ67" s="53" t="s">
        <v>412</v>
      </c>
      <c r="AR67" s="53" t="s">
        <v>441</v>
      </c>
    </row>
    <row r="68" spans="1:44" ht="63">
      <c r="A68" s="33">
        <v>60</v>
      </c>
      <c r="B68" s="34" t="s">
        <v>163</v>
      </c>
      <c r="C68" s="35">
        <v>10</v>
      </c>
      <c r="D68" s="35">
        <v>2</v>
      </c>
      <c r="E68" s="36" t="s">
        <v>442</v>
      </c>
      <c r="F68" s="36" t="s">
        <v>443</v>
      </c>
      <c r="G68" s="35" t="s">
        <v>444</v>
      </c>
      <c r="H68" s="36" t="s">
        <v>445</v>
      </c>
      <c r="I68" s="36" t="s">
        <v>446</v>
      </c>
      <c r="J68" s="37" t="s">
        <v>447</v>
      </c>
      <c r="K68" s="38"/>
      <c r="L68" s="39"/>
      <c r="M68" s="39"/>
      <c r="N68" s="40"/>
      <c r="O68" s="40">
        <v>1</v>
      </c>
      <c r="P68" s="40"/>
      <c r="Q68" s="41"/>
      <c r="R68" s="41"/>
      <c r="S68" s="41"/>
      <c r="T68" s="42"/>
      <c r="U68" s="39"/>
      <c r="V68" s="39"/>
      <c r="W68" s="39"/>
      <c r="X68" s="39"/>
      <c r="Y68" s="39"/>
      <c r="Z68" s="39"/>
      <c r="AA68" s="39"/>
      <c r="AB68" s="43">
        <f>IF(SUM(Q68:AA68)&gt;0,1,"")</f>
      </c>
      <c r="AC68" s="44">
        <v>4.9</v>
      </c>
      <c r="AD68" s="45">
        <v>75850</v>
      </c>
      <c r="AE68" s="45">
        <v>4280</v>
      </c>
      <c r="AF68" s="46">
        <f t="shared" si="10"/>
        <v>0.05341320354424061</v>
      </c>
      <c r="AG68" s="47">
        <v>75850</v>
      </c>
      <c r="AH68" s="48"/>
      <c r="AI68" s="49">
        <v>20000</v>
      </c>
      <c r="AJ68" s="50">
        <f t="shared" si="11"/>
        <v>0</v>
      </c>
      <c r="AK68" s="51">
        <f t="shared" si="11"/>
        <v>0</v>
      </c>
      <c r="AL68" s="51">
        <f t="shared" si="11"/>
        <v>0</v>
      </c>
      <c r="AM68" s="51">
        <f t="shared" si="11"/>
        <v>0</v>
      </c>
      <c r="AN68" s="51">
        <f t="shared" si="11"/>
        <v>20000</v>
      </c>
      <c r="AO68" s="51">
        <f t="shared" si="12"/>
        <v>0</v>
      </c>
      <c r="AP68" s="52">
        <f t="shared" si="4"/>
        <v>20000</v>
      </c>
      <c r="AQ68" s="53"/>
      <c r="AR68" s="53"/>
    </row>
    <row r="69" spans="1:44" ht="63">
      <c r="A69" s="33">
        <v>61</v>
      </c>
      <c r="B69" s="34" t="s">
        <v>163</v>
      </c>
      <c r="C69" s="35">
        <v>13</v>
      </c>
      <c r="D69" s="35">
        <v>1</v>
      </c>
      <c r="E69" s="36" t="s">
        <v>448</v>
      </c>
      <c r="F69" s="36" t="s">
        <v>449</v>
      </c>
      <c r="G69" s="35" t="s">
        <v>450</v>
      </c>
      <c r="H69" s="36" t="s">
        <v>451</v>
      </c>
      <c r="I69" s="36" t="s">
        <v>452</v>
      </c>
      <c r="J69" s="37" t="s">
        <v>453</v>
      </c>
      <c r="K69" s="38">
        <v>1</v>
      </c>
      <c r="L69" s="39"/>
      <c r="M69" s="39"/>
      <c r="N69" s="40"/>
      <c r="O69" s="40"/>
      <c r="P69" s="40"/>
      <c r="Q69" s="41"/>
      <c r="R69" s="41"/>
      <c r="S69" s="41"/>
      <c r="T69" s="42">
        <v>1</v>
      </c>
      <c r="U69" s="39"/>
      <c r="V69" s="39"/>
      <c r="W69" s="39"/>
      <c r="X69" s="39"/>
      <c r="Y69" s="39"/>
      <c r="Z69" s="39"/>
      <c r="AA69" s="39"/>
      <c r="AB69" s="43"/>
      <c r="AC69" s="44">
        <v>5.3</v>
      </c>
      <c r="AD69" s="45">
        <v>53450</v>
      </c>
      <c r="AE69" s="45">
        <v>8300</v>
      </c>
      <c r="AF69" s="46">
        <f t="shared" si="10"/>
        <v>0.13441295546558704</v>
      </c>
      <c r="AG69" s="47">
        <v>0</v>
      </c>
      <c r="AH69" s="48"/>
      <c r="AI69" s="49">
        <v>20000</v>
      </c>
      <c r="AJ69" s="50">
        <f t="shared" si="11"/>
        <v>20000</v>
      </c>
      <c r="AK69" s="51">
        <f t="shared" si="11"/>
        <v>0</v>
      </c>
      <c r="AL69" s="51">
        <f t="shared" si="11"/>
        <v>0</v>
      </c>
      <c r="AM69" s="51">
        <f t="shared" si="11"/>
        <v>0</v>
      </c>
      <c r="AN69" s="51">
        <f t="shared" si="11"/>
        <v>0</v>
      </c>
      <c r="AO69" s="51">
        <f t="shared" si="12"/>
        <v>0</v>
      </c>
      <c r="AP69" s="52">
        <f t="shared" si="4"/>
        <v>20000</v>
      </c>
      <c r="AQ69" s="53"/>
      <c r="AR69" s="53"/>
    </row>
    <row r="70" spans="1:45" ht="47.25">
      <c r="A70" s="33">
        <v>62</v>
      </c>
      <c r="B70" s="34" t="s">
        <v>163</v>
      </c>
      <c r="C70" s="35">
        <v>14</v>
      </c>
      <c r="D70" s="35">
        <v>3</v>
      </c>
      <c r="E70" s="36" t="s">
        <v>454</v>
      </c>
      <c r="F70" s="36" t="s">
        <v>455</v>
      </c>
      <c r="G70" s="35" t="s">
        <v>456</v>
      </c>
      <c r="H70" s="36" t="s">
        <v>457</v>
      </c>
      <c r="I70" s="36" t="s">
        <v>458</v>
      </c>
      <c r="J70" s="37" t="s">
        <v>459</v>
      </c>
      <c r="K70" s="38"/>
      <c r="L70" s="39"/>
      <c r="M70" s="39"/>
      <c r="N70" s="40"/>
      <c r="O70" s="40">
        <v>1</v>
      </c>
      <c r="P70" s="40"/>
      <c r="Q70" s="41"/>
      <c r="R70" s="41"/>
      <c r="S70" s="41"/>
      <c r="T70" s="42"/>
      <c r="U70" s="39"/>
      <c r="V70" s="39"/>
      <c r="W70" s="39"/>
      <c r="X70" s="39"/>
      <c r="Y70" s="39"/>
      <c r="Z70" s="39"/>
      <c r="AA70" s="39"/>
      <c r="AB70" s="43">
        <f>IF(SUM(Q70:AA70)&gt;0,1,"")</f>
      </c>
      <c r="AC70" s="44">
        <v>5.9</v>
      </c>
      <c r="AD70" s="45">
        <v>22120</v>
      </c>
      <c r="AE70" s="45">
        <v>5106</v>
      </c>
      <c r="AF70" s="46">
        <f t="shared" si="10"/>
        <v>0.18754132079629765</v>
      </c>
      <c r="AG70" s="47">
        <v>22120</v>
      </c>
      <c r="AH70" s="48"/>
      <c r="AI70" s="49">
        <v>20000</v>
      </c>
      <c r="AJ70" s="50">
        <f t="shared" si="11"/>
        <v>0</v>
      </c>
      <c r="AK70" s="51">
        <f t="shared" si="11"/>
        <v>0</v>
      </c>
      <c r="AL70" s="51">
        <f t="shared" si="11"/>
        <v>0</v>
      </c>
      <c r="AM70" s="51">
        <f t="shared" si="11"/>
        <v>0</v>
      </c>
      <c r="AN70" s="51">
        <f t="shared" si="11"/>
        <v>20000</v>
      </c>
      <c r="AO70" s="51">
        <f t="shared" si="12"/>
        <v>0</v>
      </c>
      <c r="AP70" s="52">
        <f t="shared" si="4"/>
        <v>20000</v>
      </c>
      <c r="AQ70" s="53"/>
      <c r="AR70" s="53"/>
      <c r="AS70" s="49">
        <v>19400</v>
      </c>
    </row>
    <row r="71" spans="1:45" ht="63">
      <c r="A71" s="33">
        <v>63</v>
      </c>
      <c r="B71" s="34" t="s">
        <v>90</v>
      </c>
      <c r="C71" s="35">
        <v>1</v>
      </c>
      <c r="D71" s="35">
        <v>3</v>
      </c>
      <c r="E71" s="36" t="s">
        <v>460</v>
      </c>
      <c r="F71" s="36" t="s">
        <v>461</v>
      </c>
      <c r="G71" s="35" t="s">
        <v>315</v>
      </c>
      <c r="H71" s="36" t="s">
        <v>316</v>
      </c>
      <c r="I71" s="36" t="s">
        <v>462</v>
      </c>
      <c r="J71" s="37" t="s">
        <v>463</v>
      </c>
      <c r="K71" s="38"/>
      <c r="L71" s="63">
        <v>1</v>
      </c>
      <c r="M71" s="39"/>
      <c r="N71" s="40"/>
      <c r="O71" s="40"/>
      <c r="P71" s="40"/>
      <c r="Q71" s="41"/>
      <c r="R71" s="41"/>
      <c r="S71" s="41"/>
      <c r="T71" s="42"/>
      <c r="U71" s="39"/>
      <c r="V71" s="39"/>
      <c r="W71" s="39"/>
      <c r="X71" s="39"/>
      <c r="Y71" s="39"/>
      <c r="Z71" s="39"/>
      <c r="AA71" s="39"/>
      <c r="AB71" s="43"/>
      <c r="AC71" s="44">
        <v>4</v>
      </c>
      <c r="AD71" s="45">
        <v>27700</v>
      </c>
      <c r="AE71" s="45">
        <v>8160</v>
      </c>
      <c r="AF71" s="46"/>
      <c r="AG71" s="47"/>
      <c r="AH71" s="48"/>
      <c r="AI71" s="49">
        <v>20000</v>
      </c>
      <c r="AJ71" s="50">
        <f t="shared" si="11"/>
        <v>0</v>
      </c>
      <c r="AK71" s="51">
        <f t="shared" si="11"/>
        <v>20000</v>
      </c>
      <c r="AL71" s="51">
        <f t="shared" si="11"/>
        <v>0</v>
      </c>
      <c r="AM71" s="51">
        <f t="shared" si="11"/>
        <v>0</v>
      </c>
      <c r="AN71" s="51">
        <f t="shared" si="11"/>
        <v>0</v>
      </c>
      <c r="AO71" s="51">
        <f t="shared" si="12"/>
        <v>0</v>
      </c>
      <c r="AP71" s="52">
        <f t="shared" si="4"/>
        <v>20000</v>
      </c>
      <c r="AQ71" s="53"/>
      <c r="AR71" s="53"/>
      <c r="AS71" s="49">
        <v>19000</v>
      </c>
    </row>
    <row r="72" spans="1:45" ht="31.5">
      <c r="A72" s="33">
        <v>64</v>
      </c>
      <c r="B72" s="34" t="s">
        <v>90</v>
      </c>
      <c r="C72" s="35">
        <v>11</v>
      </c>
      <c r="D72" s="35">
        <v>1</v>
      </c>
      <c r="E72" s="36" t="s">
        <v>464</v>
      </c>
      <c r="F72" s="36" t="s">
        <v>465</v>
      </c>
      <c r="G72" s="35" t="s">
        <v>466</v>
      </c>
      <c r="H72" s="36" t="s">
        <v>467</v>
      </c>
      <c r="I72" s="36" t="s">
        <v>468</v>
      </c>
      <c r="J72" s="37" t="s">
        <v>469</v>
      </c>
      <c r="K72" s="38"/>
      <c r="L72" s="42"/>
      <c r="M72" s="39"/>
      <c r="N72" s="40"/>
      <c r="O72" s="40">
        <v>1</v>
      </c>
      <c r="P72" s="40"/>
      <c r="Q72" s="41"/>
      <c r="R72" s="41"/>
      <c r="S72" s="41"/>
      <c r="T72" s="42"/>
      <c r="U72" s="39"/>
      <c r="V72" s="39"/>
      <c r="W72" s="39"/>
      <c r="X72" s="39"/>
      <c r="Y72" s="39"/>
      <c r="Z72" s="39"/>
      <c r="AA72" s="39"/>
      <c r="AB72" s="43"/>
      <c r="AC72" s="44">
        <v>4</v>
      </c>
      <c r="AD72" s="45">
        <v>25900</v>
      </c>
      <c r="AE72" s="45">
        <v>4070</v>
      </c>
      <c r="AF72" s="46"/>
      <c r="AG72" s="47"/>
      <c r="AH72" s="48"/>
      <c r="AI72" s="49">
        <v>20000</v>
      </c>
      <c r="AJ72" s="50">
        <f t="shared" si="11"/>
        <v>0</v>
      </c>
      <c r="AK72" s="51">
        <f t="shared" si="11"/>
        <v>0</v>
      </c>
      <c r="AL72" s="51">
        <f t="shared" si="11"/>
        <v>0</v>
      </c>
      <c r="AM72" s="51">
        <f t="shared" si="11"/>
        <v>0</v>
      </c>
      <c r="AN72" s="51">
        <f t="shared" si="11"/>
        <v>20000</v>
      </c>
      <c r="AO72" s="51">
        <f t="shared" si="12"/>
        <v>0</v>
      </c>
      <c r="AP72" s="52">
        <f t="shared" si="4"/>
        <v>20000</v>
      </c>
      <c r="AQ72" s="53" t="s">
        <v>470</v>
      </c>
      <c r="AR72" s="53"/>
      <c r="AS72" s="49">
        <v>17000</v>
      </c>
    </row>
    <row r="73" spans="1:45" ht="47.25">
      <c r="A73" s="33">
        <v>65</v>
      </c>
      <c r="B73" s="34" t="s">
        <v>182</v>
      </c>
      <c r="C73" s="35">
        <v>13</v>
      </c>
      <c r="D73" s="35">
        <v>2</v>
      </c>
      <c r="E73" s="36" t="s">
        <v>471</v>
      </c>
      <c r="F73" s="36" t="s">
        <v>472</v>
      </c>
      <c r="G73" s="35" t="s">
        <v>473</v>
      </c>
      <c r="H73" s="36" t="s">
        <v>474</v>
      </c>
      <c r="I73" s="36" t="s">
        <v>475</v>
      </c>
      <c r="J73" s="37" t="s">
        <v>476</v>
      </c>
      <c r="K73" s="38">
        <v>1</v>
      </c>
      <c r="L73" s="39"/>
      <c r="M73" s="39"/>
      <c r="N73" s="40"/>
      <c r="O73" s="40"/>
      <c r="P73" s="40"/>
      <c r="Q73" s="41"/>
      <c r="R73" s="41"/>
      <c r="S73" s="41"/>
      <c r="T73" s="42"/>
      <c r="U73" s="39"/>
      <c r="V73" s="39"/>
      <c r="W73" s="39"/>
      <c r="X73" s="39"/>
      <c r="Y73" s="39"/>
      <c r="Z73" s="39"/>
      <c r="AA73" s="39"/>
      <c r="AB73" s="43">
        <f aca="true" t="shared" si="13" ref="AB73:AB78">IF(SUM(Q73:AA73)&gt;0,1,"")</f>
      </c>
      <c r="AC73" s="44">
        <v>5.2</v>
      </c>
      <c r="AD73" s="45">
        <v>19414</v>
      </c>
      <c r="AE73" s="45">
        <v>2264</v>
      </c>
      <c r="AF73" s="46">
        <f aca="true" t="shared" si="14" ref="AF73:AF81">IF(AE73&gt;0,AE73/(AE73+AD73),0)</f>
        <v>0.10443767875265246</v>
      </c>
      <c r="AG73" s="47">
        <v>19400</v>
      </c>
      <c r="AH73" s="48"/>
      <c r="AI73" s="49">
        <v>19000</v>
      </c>
      <c r="AJ73" s="50">
        <f t="shared" si="11"/>
        <v>19000</v>
      </c>
      <c r="AK73" s="51">
        <f t="shared" si="11"/>
        <v>0</v>
      </c>
      <c r="AL73" s="51">
        <f t="shared" si="11"/>
        <v>0</v>
      </c>
      <c r="AM73" s="51">
        <f t="shared" si="11"/>
        <v>0</v>
      </c>
      <c r="AN73" s="51">
        <f t="shared" si="11"/>
        <v>0</v>
      </c>
      <c r="AO73" s="51">
        <f t="shared" si="12"/>
        <v>0</v>
      </c>
      <c r="AP73" s="52">
        <f aca="true" t="shared" si="15" ref="AP73:AP78">SUM(AJ73:AO73)</f>
        <v>19000</v>
      </c>
      <c r="AQ73" s="53"/>
      <c r="AR73" s="53"/>
      <c r="AS73" s="49">
        <v>17000</v>
      </c>
    </row>
    <row r="74" spans="1:45" ht="63">
      <c r="A74" s="33">
        <v>66</v>
      </c>
      <c r="B74" s="34" t="s">
        <v>182</v>
      </c>
      <c r="C74" s="35">
        <v>14</v>
      </c>
      <c r="D74" s="35">
        <v>6</v>
      </c>
      <c r="E74" s="36" t="s">
        <v>477</v>
      </c>
      <c r="F74" s="36" t="s">
        <v>478</v>
      </c>
      <c r="G74" s="35" t="s">
        <v>479</v>
      </c>
      <c r="H74" s="36" t="s">
        <v>480</v>
      </c>
      <c r="I74" s="36" t="s">
        <v>481</v>
      </c>
      <c r="J74" s="37" t="s">
        <v>482</v>
      </c>
      <c r="K74" s="38"/>
      <c r="L74" s="42"/>
      <c r="M74" s="42"/>
      <c r="N74" s="40"/>
      <c r="O74" s="40">
        <v>1</v>
      </c>
      <c r="P74" s="40"/>
      <c r="Q74" s="41"/>
      <c r="R74" s="41"/>
      <c r="S74" s="41"/>
      <c r="T74" s="42"/>
      <c r="U74" s="39"/>
      <c r="V74" s="39"/>
      <c r="W74" s="39"/>
      <c r="X74" s="39"/>
      <c r="Y74" s="39"/>
      <c r="Z74" s="39"/>
      <c r="AA74" s="39"/>
      <c r="AB74" s="43">
        <f t="shared" si="13"/>
      </c>
      <c r="AC74" s="44">
        <v>5.7</v>
      </c>
      <c r="AD74" s="45">
        <v>19936</v>
      </c>
      <c r="AE74" s="45">
        <v>14304</v>
      </c>
      <c r="AF74" s="46">
        <f t="shared" si="14"/>
        <v>0.4177570093457944</v>
      </c>
      <c r="AG74" s="47">
        <v>19000</v>
      </c>
      <c r="AH74" s="48"/>
      <c r="AI74" s="49">
        <v>19000</v>
      </c>
      <c r="AJ74" s="50">
        <f t="shared" si="11"/>
        <v>0</v>
      </c>
      <c r="AK74" s="51">
        <f t="shared" si="11"/>
        <v>0</v>
      </c>
      <c r="AL74" s="51">
        <f t="shared" si="11"/>
        <v>0</v>
      </c>
      <c r="AM74" s="51">
        <f t="shared" si="11"/>
        <v>0</v>
      </c>
      <c r="AN74" s="51">
        <f t="shared" si="11"/>
        <v>19000</v>
      </c>
      <c r="AO74" s="51">
        <f t="shared" si="12"/>
        <v>0</v>
      </c>
      <c r="AP74" s="52">
        <f t="shared" si="15"/>
        <v>19000</v>
      </c>
      <c r="AQ74" s="53" t="s">
        <v>483</v>
      </c>
      <c r="AR74" s="53" t="s">
        <v>484</v>
      </c>
      <c r="AS74" s="64">
        <v>17000</v>
      </c>
    </row>
    <row r="75" spans="1:45" ht="15.75">
      <c r="A75" s="33">
        <v>67</v>
      </c>
      <c r="B75" s="34" t="s">
        <v>48</v>
      </c>
      <c r="C75" s="35">
        <v>13</v>
      </c>
      <c r="D75" s="35">
        <v>1</v>
      </c>
      <c r="E75" s="36" t="s">
        <v>485</v>
      </c>
      <c r="F75" s="36" t="s">
        <v>486</v>
      </c>
      <c r="G75" s="35" t="s">
        <v>487</v>
      </c>
      <c r="H75" s="36" t="s">
        <v>488</v>
      </c>
      <c r="I75" s="36" t="s">
        <v>489</v>
      </c>
      <c r="J75" s="37" t="s">
        <v>490</v>
      </c>
      <c r="K75" s="38">
        <v>1</v>
      </c>
      <c r="L75" s="39"/>
      <c r="M75" s="39"/>
      <c r="N75" s="40"/>
      <c r="O75" s="40"/>
      <c r="P75" s="40"/>
      <c r="Q75" s="41"/>
      <c r="R75" s="41"/>
      <c r="S75" s="41"/>
      <c r="T75" s="42"/>
      <c r="U75" s="39"/>
      <c r="V75" s="39"/>
      <c r="W75" s="39"/>
      <c r="X75" s="39"/>
      <c r="Y75" s="39"/>
      <c r="Z75" s="39"/>
      <c r="AA75" s="39"/>
      <c r="AB75" s="43">
        <f t="shared" si="13"/>
      </c>
      <c r="AC75" s="44">
        <v>4.4</v>
      </c>
      <c r="AD75" s="45">
        <v>17000</v>
      </c>
      <c r="AE75" s="45">
        <v>2600</v>
      </c>
      <c r="AF75" s="46">
        <f t="shared" si="14"/>
        <v>0.1326530612244898</v>
      </c>
      <c r="AG75" s="47"/>
      <c r="AH75" s="48"/>
      <c r="AI75" s="49">
        <v>17000</v>
      </c>
      <c r="AJ75" s="50">
        <f t="shared" si="11"/>
        <v>17000</v>
      </c>
      <c r="AK75" s="51">
        <f t="shared" si="11"/>
        <v>0</v>
      </c>
      <c r="AL75" s="51">
        <f t="shared" si="11"/>
        <v>0</v>
      </c>
      <c r="AM75" s="51">
        <f t="shared" si="11"/>
        <v>0</v>
      </c>
      <c r="AN75" s="51">
        <f t="shared" si="11"/>
        <v>0</v>
      </c>
      <c r="AO75" s="51">
        <f t="shared" si="12"/>
        <v>0</v>
      </c>
      <c r="AP75" s="52">
        <f t="shared" si="15"/>
        <v>17000</v>
      </c>
      <c r="AQ75" s="53" t="s">
        <v>483</v>
      </c>
      <c r="AR75" s="53" t="s">
        <v>491</v>
      </c>
      <c r="AS75" s="64">
        <v>17000</v>
      </c>
    </row>
    <row r="76" spans="1:45" ht="31.5">
      <c r="A76" s="33">
        <v>68</v>
      </c>
      <c r="B76" s="34" t="s">
        <v>182</v>
      </c>
      <c r="C76" s="35">
        <v>10</v>
      </c>
      <c r="D76" s="35">
        <v>1</v>
      </c>
      <c r="E76" s="36" t="s">
        <v>492</v>
      </c>
      <c r="F76" s="36" t="s">
        <v>493</v>
      </c>
      <c r="G76" s="35" t="s">
        <v>494</v>
      </c>
      <c r="H76" s="36" t="s">
        <v>495</v>
      </c>
      <c r="I76" s="36" t="s">
        <v>496</v>
      </c>
      <c r="J76" s="37" t="s">
        <v>497</v>
      </c>
      <c r="K76" s="38">
        <v>1</v>
      </c>
      <c r="L76" s="39"/>
      <c r="M76" s="39"/>
      <c r="N76" s="40"/>
      <c r="O76" s="40"/>
      <c r="P76" s="40"/>
      <c r="Q76" s="41"/>
      <c r="R76" s="41"/>
      <c r="S76" s="41"/>
      <c r="T76" s="42"/>
      <c r="U76" s="39"/>
      <c r="V76" s="39"/>
      <c r="W76" s="39"/>
      <c r="X76" s="39"/>
      <c r="Y76" s="39"/>
      <c r="Z76" s="39"/>
      <c r="AA76" s="39"/>
      <c r="AB76" s="43">
        <f t="shared" si="13"/>
      </c>
      <c r="AC76" s="44"/>
      <c r="AD76" s="45">
        <v>17150</v>
      </c>
      <c r="AE76" s="45">
        <v>1500</v>
      </c>
      <c r="AF76" s="46">
        <f t="shared" si="14"/>
        <v>0.08042895442359249</v>
      </c>
      <c r="AG76" s="47">
        <v>17000</v>
      </c>
      <c r="AH76" s="48"/>
      <c r="AI76" s="49">
        <v>17000</v>
      </c>
      <c r="AJ76" s="50">
        <f t="shared" si="11"/>
        <v>17000</v>
      </c>
      <c r="AK76" s="51">
        <f t="shared" si="11"/>
        <v>0</v>
      </c>
      <c r="AL76" s="51">
        <f t="shared" si="11"/>
        <v>0</v>
      </c>
      <c r="AM76" s="51">
        <f t="shared" si="11"/>
        <v>0</v>
      </c>
      <c r="AN76" s="51">
        <f t="shared" si="11"/>
        <v>0</v>
      </c>
      <c r="AO76" s="51">
        <f t="shared" si="12"/>
        <v>0</v>
      </c>
      <c r="AP76" s="52">
        <f t="shared" si="15"/>
        <v>17000</v>
      </c>
      <c r="AQ76" s="53" t="s">
        <v>483</v>
      </c>
      <c r="AR76" s="53" t="s">
        <v>498</v>
      </c>
      <c r="AS76" s="64">
        <v>17000</v>
      </c>
    </row>
    <row r="77" spans="1:45" ht="42.75">
      <c r="A77" s="33">
        <v>69</v>
      </c>
      <c r="B77" s="34" t="s">
        <v>163</v>
      </c>
      <c r="C77" s="35">
        <v>1</v>
      </c>
      <c r="D77" s="35">
        <v>2</v>
      </c>
      <c r="E77" s="59" t="s">
        <v>499</v>
      </c>
      <c r="F77" s="36" t="s">
        <v>500</v>
      </c>
      <c r="G77" s="35" t="s">
        <v>501</v>
      </c>
      <c r="H77" s="36" t="s">
        <v>502</v>
      </c>
      <c r="I77" s="36" t="s">
        <v>503</v>
      </c>
      <c r="J77" s="37" t="s">
        <v>504</v>
      </c>
      <c r="K77" s="38"/>
      <c r="L77" s="39">
        <v>1</v>
      </c>
      <c r="M77" s="39"/>
      <c r="N77" s="40"/>
      <c r="O77" s="40"/>
      <c r="P77" s="40"/>
      <c r="Q77" s="41"/>
      <c r="R77" s="41"/>
      <c r="S77" s="41"/>
      <c r="T77" s="42"/>
      <c r="U77" s="39"/>
      <c r="V77" s="39"/>
      <c r="W77" s="39"/>
      <c r="X77" s="39"/>
      <c r="Y77" s="39"/>
      <c r="Z77" s="39"/>
      <c r="AA77" s="39"/>
      <c r="AB77" s="43">
        <f t="shared" si="13"/>
      </c>
      <c r="AC77" s="44">
        <v>4.2</v>
      </c>
      <c r="AD77" s="45">
        <v>41555</v>
      </c>
      <c r="AE77" s="45">
        <v>0</v>
      </c>
      <c r="AF77" s="46">
        <f t="shared" si="14"/>
        <v>0</v>
      </c>
      <c r="AG77" s="47">
        <v>41555</v>
      </c>
      <c r="AH77" s="48"/>
      <c r="AI77" s="49">
        <v>17000</v>
      </c>
      <c r="AJ77" s="50">
        <f t="shared" si="11"/>
        <v>0</v>
      </c>
      <c r="AK77" s="51">
        <f t="shared" si="11"/>
        <v>17000</v>
      </c>
      <c r="AL77" s="51">
        <f t="shared" si="11"/>
        <v>0</v>
      </c>
      <c r="AM77" s="51">
        <f t="shared" si="11"/>
        <v>0</v>
      </c>
      <c r="AN77" s="51">
        <f t="shared" si="11"/>
        <v>0</v>
      </c>
      <c r="AO77" s="51">
        <f t="shared" si="12"/>
        <v>0</v>
      </c>
      <c r="AP77" s="52">
        <f t="shared" si="15"/>
        <v>17000</v>
      </c>
      <c r="AQ77" s="53" t="s">
        <v>483</v>
      </c>
      <c r="AR77" s="53" t="s">
        <v>505</v>
      </c>
      <c r="AS77" s="64">
        <v>17000</v>
      </c>
    </row>
    <row r="78" spans="1:45" ht="94.5">
      <c r="A78" s="33">
        <v>70</v>
      </c>
      <c r="B78" s="34" t="s">
        <v>163</v>
      </c>
      <c r="C78" s="35">
        <v>1</v>
      </c>
      <c r="D78" s="35">
        <v>4</v>
      </c>
      <c r="E78" s="36" t="s">
        <v>506</v>
      </c>
      <c r="F78" s="36" t="s">
        <v>507</v>
      </c>
      <c r="G78" s="35" t="s">
        <v>315</v>
      </c>
      <c r="H78" s="36" t="s">
        <v>316</v>
      </c>
      <c r="I78" s="36" t="s">
        <v>317</v>
      </c>
      <c r="J78" s="37" t="s">
        <v>508</v>
      </c>
      <c r="K78" s="38"/>
      <c r="L78" s="39"/>
      <c r="M78" s="39"/>
      <c r="N78" s="40"/>
      <c r="O78" s="40">
        <v>1</v>
      </c>
      <c r="P78" s="40"/>
      <c r="Q78" s="41"/>
      <c r="R78" s="41"/>
      <c r="S78" s="41"/>
      <c r="T78" s="42"/>
      <c r="U78" s="39"/>
      <c r="V78" s="39"/>
      <c r="W78" s="39"/>
      <c r="X78" s="39"/>
      <c r="Y78" s="39"/>
      <c r="Z78" s="39"/>
      <c r="AA78" s="39"/>
      <c r="AB78" s="43">
        <f t="shared" si="13"/>
      </c>
      <c r="AC78" s="44">
        <v>4.2</v>
      </c>
      <c r="AD78" s="45">
        <v>43400</v>
      </c>
      <c r="AE78" s="45">
        <v>4257</v>
      </c>
      <c r="AF78" s="46">
        <f t="shared" si="14"/>
        <v>0.08932580733155675</v>
      </c>
      <c r="AG78" s="47">
        <v>43400</v>
      </c>
      <c r="AH78" s="48"/>
      <c r="AI78" s="49">
        <v>17000</v>
      </c>
      <c r="AJ78" s="50">
        <f t="shared" si="11"/>
        <v>0</v>
      </c>
      <c r="AK78" s="51">
        <f t="shared" si="11"/>
        <v>0</v>
      </c>
      <c r="AL78" s="51">
        <f t="shared" si="11"/>
        <v>0</v>
      </c>
      <c r="AM78" s="51">
        <f t="shared" si="11"/>
        <v>0</v>
      </c>
      <c r="AN78" s="51">
        <f t="shared" si="11"/>
        <v>17000</v>
      </c>
      <c r="AO78" s="51">
        <f t="shared" si="12"/>
        <v>0</v>
      </c>
      <c r="AP78" s="52">
        <f t="shared" si="15"/>
        <v>17000</v>
      </c>
      <c r="AQ78" s="53" t="s">
        <v>483</v>
      </c>
      <c r="AR78" s="53" t="s">
        <v>509</v>
      </c>
      <c r="AS78" s="64">
        <v>17000</v>
      </c>
    </row>
    <row r="79" spans="1:35" ht="47.25">
      <c r="A79" s="33">
        <v>71</v>
      </c>
      <c r="B79" s="34" t="s">
        <v>163</v>
      </c>
      <c r="C79" s="35">
        <v>1</v>
      </c>
      <c r="D79" s="35">
        <v>5</v>
      </c>
      <c r="E79" s="36" t="s">
        <v>510</v>
      </c>
      <c r="F79" s="36" t="s">
        <v>511</v>
      </c>
      <c r="G79" s="35" t="s">
        <v>512</v>
      </c>
      <c r="H79" s="36" t="s">
        <v>513</v>
      </c>
      <c r="I79" s="36" t="s">
        <v>514</v>
      </c>
      <c r="J79" s="37" t="s">
        <v>515</v>
      </c>
      <c r="K79" s="38">
        <v>1</v>
      </c>
      <c r="L79" s="39"/>
      <c r="M79" s="39"/>
      <c r="N79" s="40"/>
      <c r="O79" s="40"/>
      <c r="P79" s="40"/>
      <c r="Q79" s="41"/>
      <c r="R79" s="41"/>
      <c r="S79" s="41"/>
      <c r="T79" s="42">
        <v>1</v>
      </c>
      <c r="U79" s="39"/>
      <c r="V79" s="39"/>
      <c r="W79" s="39"/>
      <c r="X79" s="39"/>
      <c r="Y79" s="39"/>
      <c r="Z79" s="39"/>
      <c r="AA79" s="39"/>
      <c r="AB79" s="43"/>
      <c r="AC79" s="44">
        <v>4</v>
      </c>
      <c r="AD79" s="45">
        <v>22322.5</v>
      </c>
      <c r="AE79" s="45">
        <v>9470</v>
      </c>
      <c r="AF79" s="46">
        <f t="shared" si="14"/>
        <v>0.2978689942596524</v>
      </c>
      <c r="AG79" s="47">
        <v>22322</v>
      </c>
      <c r="AH79" s="48"/>
      <c r="AI79" s="49">
        <v>17000</v>
      </c>
    </row>
    <row r="80" spans="1:35" ht="110.25">
      <c r="A80" s="33">
        <v>72</v>
      </c>
      <c r="B80" s="34" t="s">
        <v>163</v>
      </c>
      <c r="C80" s="35">
        <v>2</v>
      </c>
      <c r="D80" s="35">
        <v>2</v>
      </c>
      <c r="E80" s="36" t="s">
        <v>516</v>
      </c>
      <c r="F80" s="36" t="s">
        <v>517</v>
      </c>
      <c r="G80" s="35" t="s">
        <v>518</v>
      </c>
      <c r="H80" s="36" t="s">
        <v>519</v>
      </c>
      <c r="I80" s="36" t="s">
        <v>520</v>
      </c>
      <c r="J80" s="37" t="s">
        <v>521</v>
      </c>
      <c r="K80" s="38"/>
      <c r="L80" s="39"/>
      <c r="M80" s="39"/>
      <c r="N80" s="40"/>
      <c r="O80" s="40">
        <v>1</v>
      </c>
      <c r="P80" s="40"/>
      <c r="Q80" s="41"/>
      <c r="R80" s="41"/>
      <c r="S80" s="41"/>
      <c r="T80" s="42"/>
      <c r="U80" s="39"/>
      <c r="V80" s="39"/>
      <c r="W80" s="39"/>
      <c r="X80" s="39"/>
      <c r="Y80" s="39"/>
      <c r="Z80" s="39"/>
      <c r="AA80" s="39"/>
      <c r="AB80" s="43">
        <f>IF(SUM(Q80:AA80)&gt;0,1,"")</f>
      </c>
      <c r="AC80" s="44">
        <v>3.8</v>
      </c>
      <c r="AD80" s="45">
        <v>34890</v>
      </c>
      <c r="AE80" s="45">
        <v>7910</v>
      </c>
      <c r="AF80" s="46">
        <f t="shared" si="14"/>
        <v>0.18481308411214953</v>
      </c>
      <c r="AG80" s="47">
        <v>0</v>
      </c>
      <c r="AH80" s="48"/>
      <c r="AI80" s="49">
        <v>17000</v>
      </c>
    </row>
    <row r="81" spans="1:35" ht="63">
      <c r="A81" s="33">
        <v>73</v>
      </c>
      <c r="B81" s="34" t="s">
        <v>163</v>
      </c>
      <c r="C81" s="35">
        <v>10</v>
      </c>
      <c r="D81" s="35">
        <v>3</v>
      </c>
      <c r="E81" s="36" t="s">
        <v>522</v>
      </c>
      <c r="F81" s="36" t="s">
        <v>523</v>
      </c>
      <c r="G81" s="35" t="s">
        <v>51</v>
      </c>
      <c r="H81" s="36" t="s">
        <v>52</v>
      </c>
      <c r="I81" s="36" t="s">
        <v>524</v>
      </c>
      <c r="J81" s="37" t="s">
        <v>525</v>
      </c>
      <c r="K81" s="38"/>
      <c r="L81" s="39"/>
      <c r="M81" s="39"/>
      <c r="N81" s="40"/>
      <c r="O81" s="40">
        <v>1</v>
      </c>
      <c r="P81" s="40"/>
      <c r="Q81" s="41"/>
      <c r="R81" s="41"/>
      <c r="S81" s="41"/>
      <c r="T81" s="42"/>
      <c r="U81" s="39"/>
      <c r="V81" s="39"/>
      <c r="W81" s="39"/>
      <c r="X81" s="39"/>
      <c r="Y81" s="39"/>
      <c r="Z81" s="39"/>
      <c r="AA81" s="39"/>
      <c r="AB81" s="43">
        <f>IF(SUM(Q81:AA81)&gt;0,1,"")</f>
      </c>
      <c r="AC81" s="44">
        <v>4</v>
      </c>
      <c r="AD81" s="45">
        <v>55200</v>
      </c>
      <c r="AE81" s="45">
        <v>0</v>
      </c>
      <c r="AF81" s="46">
        <f t="shared" si="14"/>
        <v>0</v>
      </c>
      <c r="AG81" s="47">
        <v>33120</v>
      </c>
      <c r="AH81" s="48"/>
      <c r="AI81" s="49">
        <v>17000</v>
      </c>
    </row>
    <row r="82" spans="7:35" ht="14.25">
      <c r="G82"/>
      <c r="AI82" s="2">
        <f>SUM(AI9:AI81)</f>
        <v>3000000</v>
      </c>
    </row>
    <row r="83" ht="14.25">
      <c r="G83"/>
    </row>
    <row r="84" ht="14.25">
      <c r="G84"/>
    </row>
    <row r="85" ht="14.25">
      <c r="G85"/>
    </row>
    <row r="86" ht="14.25">
      <c r="G86"/>
    </row>
    <row r="87" ht="14.25">
      <c r="G87"/>
    </row>
  </sheetData>
  <sheetProtection/>
  <mergeCells count="3">
    <mergeCell ref="Q6:T6"/>
    <mergeCell ref="U6:AA6"/>
    <mergeCell ref="A7:AI7"/>
  </mergeCells>
  <conditionalFormatting sqref="AO4">
    <cfRule type="cellIs" priority="1" dxfId="1" operator="equal" stopIfTrue="1">
      <formula>0</formula>
    </cfRule>
  </conditionalFormatting>
  <dataValidations count="1">
    <dataValidation type="whole" operator="lessThan" allowBlank="1" showInputMessage="1" showErrorMessage="1" promptTitle="Uwga!" prompt="Proszę wpisać numer województwa z zakładki &quot;Kwota wyjściowa&quot;. " errorTitle="Jest 16 województw!" error="I, póki co, więcej nie będzie ... " sqref="C48:C78">
      <formula1>17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Jerzy_Gierlacki</dc:creator>
  <cp:keywords/>
  <dc:description/>
  <cp:lastModifiedBy>malgorzata_Harasimiu</cp:lastModifiedBy>
  <dcterms:created xsi:type="dcterms:W3CDTF">2010-07-15T07:29:13Z</dcterms:created>
  <dcterms:modified xsi:type="dcterms:W3CDTF">2010-07-15T08:44:32Z</dcterms:modified>
  <cp:category/>
  <cp:version/>
  <cp:contentType/>
  <cp:contentStatus/>
</cp:coreProperties>
</file>